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2932" yWindow="-108" windowWidth="23256" windowHeight="12576" tabRatio="878" activeTab="3"/>
  </bookViews>
  <sheets>
    <sheet name="廠商基本資料及水表檢核(表1)" sheetId="1" r:id="rId1"/>
    <sheet name="用水基線調查表(表2)" sheetId="12" r:id="rId2"/>
    <sheet name="冷卻水塔&amp;洗滌塔數量規格(表3)" sheetId="5" r:id="rId3"/>
    <sheet name="用水編號代碼表(表4)" sheetId="2" r:id="rId4"/>
    <sheet name="回收率(表5)" sheetId="10" r:id="rId5"/>
    <sheet name="用水代號與平衡圖(範例)" sheetId="8" r:id="rId6"/>
    <sheet name="檢核確認" sheetId="7" r:id="rId7"/>
    <sheet name="資料輸出" sheetId="11" r:id="rId8"/>
  </sheets>
  <definedNames>
    <definedName name="_xlnm.Print_Area" localSheetId="5">'用水代號與平衡圖(範例)'!$A$1:$AI$52</definedName>
    <definedName name="_xlnm.Print_Area" localSheetId="1">'用水基線調查表(表2)'!$A$1:$N$17</definedName>
    <definedName name="_xlnm.Print_Area" localSheetId="3">'用水編號代碼表(表4)'!$A$1:$N$29</definedName>
    <definedName name="_xlnm.Print_Area" localSheetId="4">'回收率(表5)'!$A$1:$M$18</definedName>
    <definedName name="_xlnm.Print_Area" localSheetId="2">'冷卻水塔&amp;洗滌塔數量規格(表3)'!$A$1:$M$35</definedName>
    <definedName name="_xlnm.Print_Area" localSheetId="0">'廠商基本資料及水表檢核(表1)'!$A$1:$R$34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2" l="1"/>
  <c r="M11" i="12"/>
  <c r="M9" i="12"/>
  <c r="M6" i="12"/>
  <c r="M7" i="12"/>
  <c r="M8" i="12"/>
  <c r="M5" i="12"/>
  <c r="D33" i="1" l="1"/>
  <c r="B33" i="1"/>
  <c r="D31" i="1"/>
  <c r="B31" i="1"/>
  <c r="D16" i="2" l="1"/>
  <c r="J16" i="2"/>
  <c r="J13" i="2"/>
  <c r="J14" i="2"/>
  <c r="J15" i="2"/>
  <c r="J19" i="2"/>
  <c r="D19" i="2"/>
  <c r="D15" i="2"/>
  <c r="D14" i="2"/>
  <c r="D13" i="2"/>
  <c r="J10" i="2"/>
  <c r="J7" i="2"/>
  <c r="G16" i="5"/>
  <c r="D25" i="2"/>
  <c r="J6" i="2"/>
  <c r="J5" i="2"/>
  <c r="J4" i="2"/>
  <c r="N18" i="1"/>
  <c r="N19" i="1"/>
  <c r="N20" i="1"/>
  <c r="N21" i="1"/>
  <c r="N22" i="1"/>
  <c r="N23" i="1"/>
  <c r="N24" i="1"/>
  <c r="N25" i="1"/>
  <c r="N26" i="1"/>
  <c r="N17" i="1"/>
  <c r="L14" i="12"/>
  <c r="I14" i="12"/>
  <c r="G14" i="12"/>
  <c r="G5" i="7" s="1"/>
  <c r="F14" i="12"/>
  <c r="J24" i="2"/>
  <c r="D23" i="2"/>
  <c r="D24" i="2"/>
  <c r="D22" i="2"/>
  <c r="M14" i="12" l="1"/>
  <c r="D7" i="7" s="1"/>
  <c r="E7" i="7" s="1"/>
  <c r="G35" i="5"/>
  <c r="G34" i="5"/>
  <c r="G18" i="5"/>
  <c r="G17" i="5"/>
  <c r="G19" i="5" s="1"/>
  <c r="L2" i="11"/>
  <c r="BA3" i="11" s="1"/>
  <c r="AS2" i="11"/>
  <c r="D12" i="2"/>
  <c r="AV2" i="11"/>
  <c r="AU2" i="11"/>
  <c r="AW2" i="11"/>
  <c r="AV1" i="11"/>
  <c r="AU1" i="11"/>
  <c r="X2" i="11"/>
  <c r="Y2" i="11"/>
  <c r="Z2" i="11"/>
  <c r="AB2" i="11"/>
  <c r="O2" i="11"/>
  <c r="P2" i="11"/>
  <c r="Q2" i="11"/>
  <c r="S2" i="11"/>
  <c r="C2" i="11"/>
  <c r="D2" i="11"/>
  <c r="E2" i="11"/>
  <c r="F2" i="11"/>
  <c r="G2" i="11"/>
  <c r="H2" i="11"/>
  <c r="I2" i="11"/>
  <c r="J2" i="11"/>
  <c r="AG2" i="11"/>
  <c r="AH2" i="11"/>
  <c r="AI2" i="11"/>
  <c r="AK2" i="11"/>
  <c r="AT2" i="11"/>
  <c r="AQ2" i="11"/>
  <c r="AP2" i="11"/>
  <c r="B2" i="11"/>
  <c r="A2" i="11"/>
  <c r="D2" i="7" l="1"/>
  <c r="E2" i="7" s="1"/>
  <c r="E6" i="10"/>
  <c r="AY2" i="11" s="1"/>
  <c r="K2" i="11"/>
  <c r="AY3" i="11"/>
  <c r="N2" i="11"/>
  <c r="AE2" i="11"/>
  <c r="AJ2" i="11"/>
  <c r="AA2" i="11"/>
  <c r="V2" i="11"/>
  <c r="M2" i="11"/>
  <c r="AO2" i="11"/>
  <c r="AM2" i="11"/>
  <c r="AN2" i="11"/>
  <c r="R2" i="11"/>
  <c r="U2" i="11"/>
  <c r="E8" i="10"/>
  <c r="BA2" i="11" s="1"/>
  <c r="D21" i="2"/>
  <c r="D4" i="7" s="1"/>
  <c r="J23" i="2"/>
  <c r="D6" i="7" s="1"/>
  <c r="J21" i="2"/>
  <c r="D5" i="7" s="1"/>
  <c r="J12" i="2"/>
  <c r="D3" i="7" s="1"/>
  <c r="AF2" i="11"/>
  <c r="AD2" i="11"/>
  <c r="W2" i="11"/>
  <c r="E5" i="7" l="1"/>
  <c r="E4" i="7"/>
  <c r="E7" i="10"/>
  <c r="AZ2" i="11" s="1"/>
  <c r="E3" i="7"/>
  <c r="AR2" i="11"/>
  <c r="AX2" i="11" s="1"/>
  <c r="E6" i="7"/>
  <c r="AZ3" i="11"/>
  <c r="BB3" i="11" s="1"/>
  <c r="BC3" i="11"/>
  <c r="BD3" i="11"/>
  <c r="E9" i="10"/>
  <c r="BB2" i="11" s="1"/>
  <c r="AL2" i="11"/>
  <c r="T2" i="11"/>
  <c r="E11" i="10"/>
  <c r="BD2" i="11" s="1"/>
  <c r="E10" i="10"/>
  <c r="AC2" i="11"/>
  <c r="BE3" i="11" l="1"/>
  <c r="BF3" i="11"/>
  <c r="E16" i="10"/>
  <c r="BG2" i="11" s="1"/>
  <c r="BC2" i="11"/>
  <c r="BG3" i="11" s="1"/>
  <c r="E15" i="10"/>
  <c r="BF2" i="11" s="1"/>
  <c r="E14" i="10"/>
  <c r="BE2" i="11" s="1"/>
  <c r="P25" i="1"/>
  <c r="P26" i="1" l="1"/>
  <c r="P23" i="1"/>
  <c r="P18" i="1"/>
  <c r="P22" i="1"/>
  <c r="P21" i="1"/>
  <c r="P19" i="1"/>
  <c r="P17" i="1"/>
  <c r="P20" i="1"/>
  <c r="P24" i="1"/>
</calcChain>
</file>

<file path=xl/comments1.xml><?xml version="1.0" encoding="utf-8"?>
<comments xmlns="http://schemas.openxmlformats.org/spreadsheetml/2006/main">
  <authors>
    <author>作者</author>
  </authors>
  <commentList>
    <comment ref="F14" authorId="0" shapeId="0">
      <text>
        <r>
          <rPr>
            <b/>
            <sz val="9"/>
            <color indexed="81"/>
            <rFont val="微軟正黑體"/>
            <family val="2"/>
            <charset val="136"/>
          </rPr>
          <t>用水代碼(I合)</t>
        </r>
      </text>
    </comment>
    <comment ref="G14" authorId="0" shapeId="0">
      <text>
        <r>
          <rPr>
            <b/>
            <sz val="9"/>
            <color indexed="81"/>
            <rFont val="微軟正黑體"/>
            <family val="2"/>
            <charset val="136"/>
          </rPr>
          <t>用水代碼(c合)</t>
        </r>
      </text>
    </comment>
    <comment ref="I14" authorId="0" shapeId="0">
      <text>
        <r>
          <rPr>
            <b/>
            <sz val="9"/>
            <color indexed="81"/>
            <rFont val="微軟正黑體"/>
            <family val="2"/>
            <charset val="136"/>
          </rPr>
          <t>用水代碼(u合)</t>
        </r>
      </text>
    </comment>
    <comment ref="L14" authorId="0" shapeId="0">
      <text>
        <r>
          <rPr>
            <b/>
            <sz val="9"/>
            <color indexed="81"/>
            <rFont val="微軟正黑體"/>
            <family val="2"/>
            <charset val="136"/>
          </rPr>
          <t>用水代碼(w合)</t>
        </r>
      </text>
    </comment>
    <comment ref="M14" authorId="0" shapeId="0">
      <text>
        <r>
          <rPr>
            <b/>
            <sz val="9"/>
            <color indexed="81"/>
            <rFont val="微軟正黑體"/>
            <family val="2"/>
            <charset val="136"/>
          </rPr>
          <t>用水代碼(D)</t>
        </r>
      </text>
    </comment>
  </commentList>
</comments>
</file>

<file path=xl/sharedStrings.xml><?xml version="1.0" encoding="utf-8"?>
<sst xmlns="http://schemas.openxmlformats.org/spreadsheetml/2006/main" count="328" uniqueCount="294">
  <si>
    <t>e-mail</t>
  </si>
  <si>
    <t>用水編號代碼表</t>
    <phoneticPr fontId="2" type="noConversion"/>
  </si>
  <si>
    <t>代碼</t>
    <phoneticPr fontId="2" type="noConversion"/>
  </si>
  <si>
    <t>說明</t>
    <phoneticPr fontId="2" type="noConversion"/>
  </si>
  <si>
    <t>自來水取水量</t>
    <phoneticPr fontId="2" type="noConversion"/>
  </si>
  <si>
    <t>地下水取水量</t>
    <phoneticPr fontId="2" type="noConversion"/>
  </si>
  <si>
    <t>地面水取水量</t>
    <phoneticPr fontId="2" type="noConversion"/>
  </si>
  <si>
    <t>購買原水(ex工業水)</t>
    <phoneticPr fontId="2" type="noConversion"/>
  </si>
  <si>
    <t>再生水取水量</t>
    <phoneticPr fontId="2" type="noConversion"/>
  </si>
  <si>
    <t>雨水取水量</t>
    <phoneticPr fontId="2" type="noConversion"/>
  </si>
  <si>
    <t>冷凝水取水量</t>
    <phoneticPr fontId="2" type="noConversion"/>
  </si>
  <si>
    <t>冷卻水塔排放水提供再利用</t>
    <phoneticPr fontId="2" type="noConversion"/>
  </si>
  <si>
    <t>原始取水量</t>
    <phoneticPr fontId="2" type="noConversion"/>
  </si>
  <si>
    <t>回用水量</t>
    <phoneticPr fontId="2" type="noConversion"/>
  </si>
  <si>
    <t>循環水量</t>
    <phoneticPr fontId="2" type="noConversion"/>
  </si>
  <si>
    <t>鍋爐內循環水量</t>
    <phoneticPr fontId="2" type="noConversion"/>
  </si>
  <si>
    <t>洗滌塔循環水量</t>
    <phoneticPr fontId="2" type="noConversion"/>
  </si>
  <si>
    <t>純水系統排放水再進入純水系統處理</t>
    <phoneticPr fontId="2" type="noConversion"/>
  </si>
  <si>
    <t>製程內循環水量(如清洗用水重複利用)</t>
    <phoneticPr fontId="2" type="noConversion"/>
  </si>
  <si>
    <t>製程用水排放水提供再利用</t>
    <phoneticPr fontId="2" type="noConversion"/>
  </si>
  <si>
    <t>鍋爐排放水提供再利用</t>
    <phoneticPr fontId="2" type="noConversion"/>
  </si>
  <si>
    <t>洗滌塔排放水提供再利用</t>
    <phoneticPr fontId="2" type="noConversion"/>
  </si>
  <si>
    <t>純水系統排放水提供再利用</t>
    <phoneticPr fontId="2" type="noConversion"/>
  </si>
  <si>
    <t>污水處理系統排放水提供再利用</t>
    <phoneticPr fontId="2" type="noConversion"/>
  </si>
  <si>
    <t>民生用水循環水量</t>
    <phoneticPr fontId="2" type="noConversion"/>
  </si>
  <si>
    <t>民生用水排放水提供再利用</t>
    <phoneticPr fontId="2" type="noConversion"/>
  </si>
  <si>
    <t>污水處理系統內循環或排放水再提供污水處理廠使用</t>
    <phoneticPr fontId="2" type="noConversion"/>
  </si>
  <si>
    <t>冷卻水塔消耗水量</t>
    <phoneticPr fontId="2" type="noConversion"/>
  </si>
  <si>
    <t>純水系統消耗水量</t>
    <phoneticPr fontId="2" type="noConversion"/>
  </si>
  <si>
    <t>污水處理系統消耗水量</t>
    <phoneticPr fontId="2" type="noConversion"/>
  </si>
  <si>
    <t>排放水</t>
    <phoneticPr fontId="2" type="noConversion"/>
  </si>
  <si>
    <t>冷卻水塔排水量</t>
    <phoneticPr fontId="2" type="noConversion"/>
  </si>
  <si>
    <t>鍋爐排水量</t>
    <phoneticPr fontId="2" type="noConversion"/>
  </si>
  <si>
    <t>洗滌塔排水量</t>
    <phoneticPr fontId="2" type="noConversion"/>
  </si>
  <si>
    <t>純水系統排水量</t>
    <phoneticPr fontId="2" type="noConversion"/>
  </si>
  <si>
    <t>污水處理系統排水量</t>
    <phoneticPr fontId="2" type="noConversion"/>
  </si>
  <si>
    <t>製程用水排水量</t>
    <phoneticPr fontId="2" type="noConversion"/>
  </si>
  <si>
    <t>民生用水排水量</t>
    <phoneticPr fontId="2" type="noConversion"/>
  </si>
  <si>
    <t>鍋爐消耗水量</t>
    <phoneticPr fontId="2" type="noConversion"/>
  </si>
  <si>
    <t>洗滌塔消耗水量</t>
    <phoneticPr fontId="2" type="noConversion"/>
  </si>
  <si>
    <t>備註</t>
    <phoneticPr fontId="2" type="noConversion"/>
  </si>
  <si>
    <t>(CMD)</t>
    <phoneticPr fontId="2" type="noConversion"/>
  </si>
  <si>
    <t>D</t>
    <phoneticPr fontId="2" type="noConversion"/>
  </si>
  <si>
    <t>項目</t>
    <phoneticPr fontId="2" type="noConversion"/>
  </si>
  <si>
    <t>民生消耗水量</t>
    <phoneticPr fontId="2" type="noConversion"/>
  </si>
  <si>
    <t>雲林科技工業區用水查核表(4/5)</t>
    <phoneticPr fontId="2" type="noConversion"/>
  </si>
  <si>
    <t>用水回收率計算</t>
    <phoneticPr fontId="2" type="noConversion"/>
  </si>
  <si>
    <t>備註與計算方式</t>
    <phoneticPr fontId="2" type="noConversion"/>
  </si>
  <si>
    <t>總循環用水量</t>
    <phoneticPr fontId="2" type="noConversion"/>
  </si>
  <si>
    <t>總取水量</t>
    <phoneticPr fontId="2" type="noConversion"/>
  </si>
  <si>
    <t>冷卻系統循環水量</t>
    <phoneticPr fontId="2" type="noConversion"/>
  </si>
  <si>
    <t>非冷卻循環用水量</t>
    <phoneticPr fontId="2" type="noConversion"/>
  </si>
  <si>
    <t>總回收水量</t>
    <phoneticPr fontId="2" type="noConversion"/>
  </si>
  <si>
    <t>總蒸散損失量</t>
    <phoneticPr fontId="2" type="noConversion"/>
  </si>
  <si>
    <t>R1</t>
    <phoneticPr fontId="2" type="noConversion"/>
  </si>
  <si>
    <t>回收率(%)</t>
    <phoneticPr fontId="2" type="noConversion"/>
  </si>
  <si>
    <t>R2</t>
    <phoneticPr fontId="2" type="noConversion"/>
  </si>
  <si>
    <t>R3</t>
    <phoneticPr fontId="2" type="noConversion"/>
  </si>
  <si>
    <t>水量(CMD)</t>
    <phoneticPr fontId="2" type="noConversion"/>
  </si>
  <si>
    <t>製程用水回收率(%)</t>
    <phoneticPr fontId="2" type="noConversion"/>
  </si>
  <si>
    <t>排水率(%)</t>
    <phoneticPr fontId="2" type="noConversion"/>
  </si>
  <si>
    <t>總取水量(CMD)</t>
    <phoneticPr fontId="2" type="noConversion"/>
  </si>
  <si>
    <t>總循環用水量(CMD)</t>
    <phoneticPr fontId="2" type="noConversion"/>
  </si>
  <si>
    <t>冷卻系統循環水量(CMD)</t>
    <phoneticPr fontId="2" type="noConversion"/>
  </si>
  <si>
    <t>非冷卻循環用水量(CMD)</t>
    <phoneticPr fontId="2" type="noConversion"/>
  </si>
  <si>
    <t>總回收水量(CMD)</t>
    <phoneticPr fontId="2" type="noConversion"/>
  </si>
  <si>
    <t>總蒸散損失量(CMD)</t>
    <phoneticPr fontId="2" type="noConversion"/>
  </si>
  <si>
    <t>R1(%)</t>
    <phoneticPr fontId="2" type="noConversion"/>
  </si>
  <si>
    <t>R2(%)</t>
    <phoneticPr fontId="2" type="noConversion"/>
  </si>
  <si>
    <t>R3(%)</t>
    <phoneticPr fontId="2" type="noConversion"/>
  </si>
  <si>
    <t>冷卻水塔內循環水量</t>
    <phoneticPr fontId="2" type="noConversion"/>
  </si>
  <si>
    <t>水表檢核表</t>
    <phoneticPr fontId="2" type="noConversion"/>
  </si>
  <si>
    <t>冷卻水塔數量規格表</t>
    <phoneticPr fontId="2" type="noConversion"/>
  </si>
  <si>
    <t>洗滌塔數量規格表</t>
    <phoneticPr fontId="2" type="noConversion"/>
  </si>
  <si>
    <t>估算說明</t>
    <phoneticPr fontId="2" type="noConversion"/>
  </si>
  <si>
    <t>第三頁</t>
    <phoneticPr fontId="2" type="noConversion"/>
  </si>
  <si>
    <t>第四頁</t>
    <phoneticPr fontId="2" type="noConversion"/>
  </si>
  <si>
    <t>雲林科技工業區用水查核表(5/5)</t>
  </si>
  <si>
    <t>用水代號與平衡圖(範例)</t>
    <phoneticPr fontId="2" type="noConversion"/>
  </si>
  <si>
    <t>註：總用水量=總取水量+總回收水量+總循環用水量</t>
    <phoneticPr fontId="2" type="noConversion"/>
  </si>
  <si>
    <t>用水代號資料來源：經濟部水利署用水計畫書件內容及格式-用水平衡圖繪製說明</t>
    <phoneticPr fontId="2" type="noConversion"/>
  </si>
  <si>
    <t>冷卻前後水溫差</t>
    <phoneticPr fontId="2" type="noConversion"/>
  </si>
  <si>
    <t>嘉南藥理大學</t>
    <phoneticPr fontId="2" type="noConversion"/>
  </si>
  <si>
    <t>第二頁</t>
    <phoneticPr fontId="2" type="noConversion"/>
  </si>
  <si>
    <t>編號</t>
    <phoneticPr fontId="2" type="noConversion"/>
  </si>
  <si>
    <t>說明</t>
    <phoneticPr fontId="2" type="noConversion"/>
  </si>
  <si>
    <t>抄表起日：109年</t>
    <phoneticPr fontId="2" type="noConversion"/>
  </si>
  <si>
    <t>抄表迄日：109年</t>
    <phoneticPr fontId="2" type="noConversion"/>
  </si>
  <si>
    <t>2.工業區</t>
  </si>
  <si>
    <t>4.負責人</t>
  </si>
  <si>
    <t>5.地址</t>
    <phoneticPr fontId="2" type="noConversion"/>
  </si>
  <si>
    <t>姓名</t>
  </si>
  <si>
    <t>電話</t>
  </si>
  <si>
    <t>傳真</t>
  </si>
  <si>
    <t>7.行業別(2位碼)</t>
    <phoneticPr fontId="2" type="noConversion"/>
  </si>
  <si>
    <t>行業別(4位碼)</t>
    <phoneticPr fontId="2" type="noConversion"/>
  </si>
  <si>
    <t>9.員工人數(人)</t>
    <phoneticPr fontId="2" type="noConversion"/>
  </si>
  <si>
    <t>查核單位</t>
    <phoneticPr fontId="2" type="noConversion"/>
  </si>
  <si>
    <t>受查單位
人員簽名</t>
    <phoneticPr fontId="2" type="noConversion"/>
  </si>
  <si>
    <r>
      <t xml:space="preserve">起日：109年     
</t>
    </r>
    <r>
      <rPr>
        <b/>
        <u/>
        <sz val="11"/>
        <color theme="1"/>
        <rFont val="Times New Roman"/>
        <family val="1"/>
      </rPr>
      <t/>
    </r>
    <phoneticPr fontId="2" type="noConversion"/>
  </si>
  <si>
    <t>3.統一編號</t>
    <phoneticPr fontId="2" type="noConversion"/>
  </si>
  <si>
    <t>日</t>
    <phoneticPr fontId="2" type="noConversion"/>
  </si>
  <si>
    <r>
      <t xml:space="preserve">迄日：109年     
</t>
    </r>
    <r>
      <rPr>
        <b/>
        <u/>
        <sz val="11"/>
        <color theme="1"/>
        <rFont val="Times New Roman"/>
        <family val="1"/>
      </rPr>
      <t/>
    </r>
    <phoneticPr fontId="2" type="noConversion"/>
  </si>
  <si>
    <t>7.行業別(2位碼)</t>
    <phoneticPr fontId="2" type="noConversion"/>
  </si>
  <si>
    <t>第一頁</t>
    <phoneticPr fontId="2" type="noConversion"/>
  </si>
  <si>
    <t>雲林科技工業區用水查核表(1/5)</t>
    <phoneticPr fontId="2" type="noConversion"/>
  </si>
  <si>
    <t xml:space="preserve"> 廠商基本資料</t>
    <phoneticPr fontId="2" type="noConversion"/>
  </si>
  <si>
    <t>3.統一編號</t>
    <phoneticPr fontId="2" type="noConversion"/>
  </si>
  <si>
    <t>6.聯絡人</t>
    <phoneticPr fontId="2" type="noConversion"/>
  </si>
  <si>
    <t>8.主要產品</t>
    <phoneticPr fontId="2" type="noConversion"/>
  </si>
  <si>
    <t>8.主要產品</t>
    <phoneticPr fontId="2" type="noConversion"/>
  </si>
  <si>
    <t>查核日期</t>
    <phoneticPr fontId="2" type="noConversion"/>
  </si>
  <si>
    <t>查核人員簽名</t>
    <phoneticPr fontId="2" type="noConversion"/>
  </si>
  <si>
    <t>受查單位</t>
    <phoneticPr fontId="2" type="noConversion"/>
  </si>
  <si>
    <r>
      <rPr>
        <b/>
        <sz val="11"/>
        <color theme="1"/>
        <rFont val="微軟正黑體"/>
        <family val="2"/>
        <charset val="136"/>
      </rPr>
      <t xml:space="preserve">起日：109年     
</t>
    </r>
    <r>
      <rPr>
        <b/>
        <u/>
        <sz val="11"/>
        <color theme="1"/>
        <rFont val="微軟正黑體"/>
        <family val="2"/>
        <charset val="136"/>
      </rPr>
      <t xml:space="preserve">     </t>
    </r>
    <r>
      <rPr>
        <b/>
        <sz val="11"/>
        <color theme="1"/>
        <rFont val="微軟正黑體"/>
        <family val="2"/>
        <charset val="136"/>
      </rPr>
      <t>月</t>
    </r>
    <r>
      <rPr>
        <b/>
        <u/>
        <sz val="11"/>
        <color theme="1"/>
        <rFont val="微軟正黑體"/>
        <family val="2"/>
        <charset val="136"/>
      </rPr>
      <t xml:space="preserve">      </t>
    </r>
    <r>
      <rPr>
        <b/>
        <sz val="11"/>
        <color theme="1"/>
        <rFont val="微軟正黑體"/>
        <family val="2"/>
        <charset val="136"/>
      </rPr>
      <t>日</t>
    </r>
    <phoneticPr fontId="2" type="noConversion"/>
  </si>
  <si>
    <t>月</t>
    <phoneticPr fontId="2" type="noConversion"/>
  </si>
  <si>
    <r>
      <rPr>
        <b/>
        <sz val="11"/>
        <color theme="1"/>
        <rFont val="微軟正黑體"/>
        <family val="2"/>
        <charset val="136"/>
      </rPr>
      <t xml:space="preserve">起日：109年     
</t>
    </r>
    <r>
      <rPr>
        <b/>
        <u/>
        <sz val="11"/>
        <color theme="1"/>
        <rFont val="微軟正黑體"/>
        <family val="2"/>
        <charset val="136"/>
      </rPr>
      <t xml:space="preserve">     </t>
    </r>
    <r>
      <rPr>
        <b/>
        <sz val="11"/>
        <color theme="1"/>
        <rFont val="微軟正黑體"/>
        <family val="2"/>
        <charset val="136"/>
      </rPr>
      <t>月</t>
    </r>
    <r>
      <rPr>
        <b/>
        <u/>
        <sz val="11"/>
        <color theme="1"/>
        <rFont val="微軟正黑體"/>
        <family val="2"/>
        <charset val="136"/>
      </rPr>
      <t xml:space="preserve">      </t>
    </r>
    <r>
      <rPr>
        <b/>
        <sz val="11"/>
        <color theme="1"/>
        <rFont val="微軟正黑體"/>
        <family val="2"/>
        <charset val="136"/>
      </rPr>
      <t>日</t>
    </r>
    <phoneticPr fontId="2" type="noConversion"/>
  </si>
  <si>
    <t>月</t>
    <phoneticPr fontId="2" type="noConversion"/>
  </si>
  <si>
    <t>※請將本頁紙本輸出後於『受查單位人員簽名』親筆簽名。</t>
    <phoneticPr fontId="2" type="noConversion"/>
  </si>
  <si>
    <t>台灣自來水公司為11碼
(例22-31962567-3)</t>
    <phoneticPr fontId="2" type="noConversion"/>
  </si>
  <si>
    <t>月</t>
    <phoneticPr fontId="2" type="noConversion"/>
  </si>
  <si>
    <t>日</t>
    <phoneticPr fontId="2" type="noConversion"/>
  </si>
  <si>
    <t>抄表時間</t>
    <phoneticPr fontId="2" type="noConversion"/>
  </si>
  <si>
    <t>抄表讀值</t>
    <phoneticPr fontId="2" type="noConversion"/>
  </si>
  <si>
    <t>查核期間工作日數</t>
    <phoneticPr fontId="2" type="noConversion"/>
  </si>
  <si>
    <t>天</t>
    <phoneticPr fontId="2" type="noConversion"/>
  </si>
  <si>
    <t>製程用水</t>
    <phoneticPr fontId="2" type="noConversion"/>
  </si>
  <si>
    <t>建議事項</t>
    <phoneticPr fontId="2" type="noConversion"/>
  </si>
  <si>
    <t>冷卻用水</t>
    <phoneticPr fontId="2" type="noConversion"/>
  </si>
  <si>
    <t>鍋爐用水</t>
    <phoneticPr fontId="2" type="noConversion"/>
  </si>
  <si>
    <t>鍋爐用水</t>
    <phoneticPr fontId="2" type="noConversion"/>
  </si>
  <si>
    <t>合計</t>
    <phoneticPr fontId="2" type="noConversion"/>
  </si>
  <si>
    <t>雲林科技工業區用水查核表(2/5)</t>
    <phoneticPr fontId="2" type="noConversion"/>
  </si>
  <si>
    <t>用水基線調查表</t>
    <phoneticPr fontId="2" type="noConversion"/>
  </si>
  <si>
    <t>回收水量</t>
    <phoneticPr fontId="2" type="noConversion"/>
  </si>
  <si>
    <t>消耗水量</t>
    <phoneticPr fontId="2" type="noConversion"/>
  </si>
  <si>
    <t>排水量</t>
    <phoneticPr fontId="2" type="noConversion"/>
  </si>
  <si>
    <t>水量單位：CMD</t>
    <phoneticPr fontId="2" type="noConversion"/>
  </si>
  <si>
    <t>水量</t>
    <phoneticPr fontId="2" type="noConversion"/>
  </si>
  <si>
    <t>原始取水量</t>
    <phoneticPr fontId="2" type="noConversion"/>
  </si>
  <si>
    <t>消耗水量</t>
    <phoneticPr fontId="2" type="noConversion"/>
  </si>
  <si>
    <t>-</t>
    <phoneticPr fontId="2" type="noConversion"/>
  </si>
  <si>
    <t>RT冷凍
噸數(噸)</t>
  </si>
  <si>
    <t>運轉時數
(小時/天)</t>
    <phoneticPr fontId="2" type="noConversion"/>
  </si>
  <si>
    <t>總排氣量*5/1000</t>
    <phoneticPr fontId="2" type="noConversion"/>
  </si>
  <si>
    <r>
      <t>推估</t>
    </r>
    <r>
      <rPr>
        <b/>
        <sz val="12"/>
        <color rgb="FFFF0000"/>
        <rFont val="微軟正黑體"/>
        <family val="2"/>
        <charset val="136"/>
      </rPr>
      <t>消耗水量</t>
    </r>
    <r>
      <rPr>
        <b/>
        <sz val="12"/>
        <color theme="1"/>
        <rFont val="微軟正黑體"/>
        <family val="2"/>
        <charset val="136"/>
      </rPr>
      <t>(以泵規格)</t>
    </r>
  </si>
  <si>
    <t>雲林科技工業區用水查核表(3/5)</t>
    <phoneticPr fontId="2" type="noConversion"/>
  </si>
  <si>
    <t>℃  (1~5)</t>
    <phoneticPr fontId="2" type="noConversion"/>
  </si>
  <si>
    <t>編號</t>
    <phoneticPr fontId="2" type="noConversion"/>
  </si>
  <si>
    <t>數量(座)</t>
    <phoneticPr fontId="2" type="noConversion"/>
  </si>
  <si>
    <t>運轉時數
(小時/天)</t>
    <phoneticPr fontId="2" type="noConversion"/>
  </si>
  <si>
    <t>泵抽水量
(L/min)</t>
    <phoneticPr fontId="2" type="noConversion"/>
  </si>
  <si>
    <t>總RT數*(運轉時數/24)*18</t>
    <phoneticPr fontId="2" type="noConversion"/>
  </si>
  <si>
    <t>排氣量
(CMM)</t>
    <phoneticPr fontId="2" type="noConversion"/>
  </si>
  <si>
    <r>
      <t>以泵規格推估</t>
    </r>
    <r>
      <rPr>
        <b/>
        <sz val="12"/>
        <color rgb="FF0000CC"/>
        <rFont val="微軟正黑體"/>
        <family val="2"/>
        <charset val="136"/>
      </rPr>
      <t>循環水量</t>
    </r>
    <phoneticPr fontId="2" type="noConversion"/>
  </si>
  <si>
    <r>
      <rPr>
        <b/>
        <sz val="10"/>
        <color theme="1"/>
        <rFont val="微軟正黑體"/>
        <family val="2"/>
        <charset val="136"/>
      </rPr>
      <t>用水編號</t>
    </r>
    <r>
      <rPr>
        <b/>
        <sz val="14"/>
        <color theme="1"/>
        <rFont val="微軟正黑體"/>
        <family val="2"/>
        <charset val="136"/>
      </rPr>
      <t>w</t>
    </r>
    <r>
      <rPr>
        <b/>
        <vertAlign val="subscript"/>
        <sz val="14"/>
        <color theme="1"/>
        <rFont val="微軟正黑體"/>
        <family val="2"/>
        <charset val="136"/>
      </rPr>
      <t>4</t>
    </r>
    <phoneticPr fontId="2" type="noConversion"/>
  </si>
  <si>
    <t>泵流量*數量*運轉時數</t>
    <phoneticPr fontId="2" type="noConversion"/>
  </si>
  <si>
    <r>
      <rPr>
        <b/>
        <sz val="10"/>
        <color theme="1"/>
        <rFont val="微軟正黑體"/>
        <family val="2"/>
        <charset val="136"/>
      </rPr>
      <t>用水編號</t>
    </r>
    <r>
      <rPr>
        <b/>
        <sz val="14"/>
        <color theme="1"/>
        <rFont val="微軟正黑體"/>
        <family val="2"/>
        <charset val="136"/>
      </rPr>
      <t>w</t>
    </r>
    <r>
      <rPr>
        <b/>
        <vertAlign val="subscript"/>
        <sz val="14"/>
        <color theme="1"/>
        <rFont val="微軟正黑體"/>
        <family val="2"/>
        <charset val="136"/>
      </rPr>
      <t>4</t>
    </r>
    <phoneticPr fontId="2" type="noConversion"/>
  </si>
  <si>
    <t>洗滌塔</t>
    <phoneticPr fontId="2" type="noConversion"/>
  </si>
  <si>
    <t>以泵規格推估</t>
    <phoneticPr fontId="2" type="noConversion"/>
  </si>
  <si>
    <t>以總冷凍噸數(RT)推估</t>
    <phoneticPr fontId="2" type="noConversion"/>
  </si>
  <si>
    <t>泵流量*數量*運轉時數*60/1000</t>
    <phoneticPr fontId="2" type="noConversion"/>
  </si>
  <si>
    <t>冷卻循環水蒸發損失(0.00085 ×循環水量×出入水溫差×1.8)+飛濺損失(循環水量×(0.1~0.2%)</t>
    <phoneticPr fontId="2" type="noConversion"/>
  </si>
  <si>
    <r>
      <t>用水編號c</t>
    </r>
    <r>
      <rPr>
        <b/>
        <vertAlign val="subscript"/>
        <sz val="12"/>
        <color theme="1"/>
        <rFont val="微軟正黑體"/>
        <family val="2"/>
        <charset val="136"/>
      </rPr>
      <t>1</t>
    </r>
  </si>
  <si>
    <r>
      <t>用水編號w</t>
    </r>
    <r>
      <rPr>
        <b/>
        <vertAlign val="subscript"/>
        <sz val="11"/>
        <color theme="1"/>
        <rFont val="微軟正黑體"/>
        <family val="2"/>
        <charset val="136"/>
      </rPr>
      <t>1</t>
    </r>
    <phoneticPr fontId="2" type="noConversion"/>
  </si>
  <si>
    <r>
      <t>原始取水量I</t>
    </r>
    <r>
      <rPr>
        <b/>
        <vertAlign val="subscript"/>
        <sz val="14"/>
        <color theme="1"/>
        <rFont val="微軟正黑體"/>
        <family val="2"/>
        <charset val="136"/>
      </rPr>
      <t>合</t>
    </r>
    <phoneticPr fontId="2" type="noConversion"/>
  </si>
  <si>
    <r>
      <t>循環水量c</t>
    </r>
    <r>
      <rPr>
        <b/>
        <vertAlign val="subscript"/>
        <sz val="14"/>
        <color theme="1"/>
        <rFont val="微軟正黑體"/>
        <family val="2"/>
        <charset val="136"/>
      </rPr>
      <t>合</t>
    </r>
    <phoneticPr fontId="2" type="noConversion"/>
  </si>
  <si>
    <r>
      <t>冷卻水塔內循環量c</t>
    </r>
    <r>
      <rPr>
        <b/>
        <vertAlign val="subscript"/>
        <sz val="14"/>
        <color theme="1"/>
        <rFont val="微軟正黑體"/>
        <family val="2"/>
        <charset val="136"/>
      </rPr>
      <t>1</t>
    </r>
    <phoneticPr fontId="2" type="noConversion"/>
  </si>
  <si>
    <r>
      <t>循環水量c</t>
    </r>
    <r>
      <rPr>
        <b/>
        <vertAlign val="subscript"/>
        <sz val="14"/>
        <color theme="1"/>
        <rFont val="微軟正黑體"/>
        <family val="2"/>
        <charset val="136"/>
      </rPr>
      <t>合</t>
    </r>
    <r>
      <rPr>
        <b/>
        <sz val="14"/>
        <color theme="1"/>
        <rFont val="微軟正黑體"/>
        <family val="2"/>
        <charset val="136"/>
      </rPr>
      <t xml:space="preserve"> - 冷卻水塔內循環量c</t>
    </r>
    <r>
      <rPr>
        <b/>
        <vertAlign val="subscript"/>
        <sz val="14"/>
        <color theme="1"/>
        <rFont val="微軟正黑體"/>
        <family val="2"/>
        <charset val="136"/>
      </rPr>
      <t>1</t>
    </r>
    <phoneticPr fontId="2" type="noConversion"/>
  </si>
  <si>
    <r>
      <t>回用水量u</t>
    </r>
    <r>
      <rPr>
        <b/>
        <vertAlign val="subscript"/>
        <sz val="14"/>
        <color theme="1"/>
        <rFont val="微軟正黑體"/>
        <family val="2"/>
        <charset val="136"/>
      </rPr>
      <t>合</t>
    </r>
    <phoneticPr fontId="2" type="noConversion"/>
  </si>
  <si>
    <r>
      <t>消耗水量w</t>
    </r>
    <r>
      <rPr>
        <b/>
        <vertAlign val="subscript"/>
        <sz val="14"/>
        <color theme="1"/>
        <rFont val="微軟正黑體"/>
        <family val="2"/>
        <charset val="136"/>
      </rPr>
      <t>合</t>
    </r>
    <phoneticPr fontId="2" type="noConversion"/>
  </si>
  <si>
    <r>
      <t>I</t>
    </r>
    <r>
      <rPr>
        <b/>
        <vertAlign val="subscript"/>
        <sz val="14"/>
        <color theme="1"/>
        <rFont val="微軟正黑體"/>
        <family val="2"/>
        <charset val="136"/>
      </rPr>
      <t>1</t>
    </r>
  </si>
  <si>
    <r>
      <t>c</t>
    </r>
    <r>
      <rPr>
        <b/>
        <vertAlign val="subscript"/>
        <sz val="14"/>
        <color theme="1"/>
        <rFont val="微軟正黑體"/>
        <family val="2"/>
        <charset val="136"/>
      </rPr>
      <t>1</t>
    </r>
  </si>
  <si>
    <r>
      <t>I</t>
    </r>
    <r>
      <rPr>
        <b/>
        <vertAlign val="subscript"/>
        <sz val="14"/>
        <color theme="1"/>
        <rFont val="微軟正黑體"/>
        <family val="2"/>
        <charset val="136"/>
      </rPr>
      <t>2</t>
    </r>
  </si>
  <si>
    <r>
      <t>c</t>
    </r>
    <r>
      <rPr>
        <b/>
        <vertAlign val="subscript"/>
        <sz val="14"/>
        <color theme="1"/>
        <rFont val="微軟正黑體"/>
        <family val="2"/>
        <charset val="136"/>
      </rPr>
      <t>2</t>
    </r>
  </si>
  <si>
    <r>
      <t>I</t>
    </r>
    <r>
      <rPr>
        <b/>
        <vertAlign val="subscript"/>
        <sz val="14"/>
        <color theme="1"/>
        <rFont val="微軟正黑體"/>
        <family val="2"/>
        <charset val="136"/>
      </rPr>
      <t>3</t>
    </r>
  </si>
  <si>
    <r>
      <t>I</t>
    </r>
    <r>
      <rPr>
        <b/>
        <vertAlign val="subscript"/>
        <sz val="14"/>
        <color theme="1"/>
        <rFont val="微軟正黑體"/>
        <family val="2"/>
        <charset val="136"/>
      </rPr>
      <t>4</t>
    </r>
  </si>
  <si>
    <r>
      <t>c</t>
    </r>
    <r>
      <rPr>
        <b/>
        <vertAlign val="subscript"/>
        <sz val="14"/>
        <color theme="1"/>
        <rFont val="微軟正黑體"/>
        <family val="2"/>
        <charset val="136"/>
      </rPr>
      <t>4</t>
    </r>
  </si>
  <si>
    <r>
      <t>I</t>
    </r>
    <r>
      <rPr>
        <b/>
        <vertAlign val="subscript"/>
        <sz val="14"/>
        <color theme="1"/>
        <rFont val="微軟正黑體"/>
        <family val="2"/>
        <charset val="136"/>
      </rPr>
      <t>5</t>
    </r>
  </si>
  <si>
    <r>
      <t>c</t>
    </r>
    <r>
      <rPr>
        <b/>
        <vertAlign val="subscript"/>
        <sz val="14"/>
        <color theme="1"/>
        <rFont val="微軟正黑體"/>
        <family val="2"/>
        <charset val="136"/>
      </rPr>
      <t>5</t>
    </r>
  </si>
  <si>
    <r>
      <t>I</t>
    </r>
    <r>
      <rPr>
        <b/>
        <vertAlign val="subscript"/>
        <sz val="14"/>
        <color theme="1"/>
        <rFont val="微軟正黑體"/>
        <family val="2"/>
        <charset val="136"/>
      </rPr>
      <t>6</t>
    </r>
  </si>
  <si>
    <r>
      <t>c</t>
    </r>
    <r>
      <rPr>
        <b/>
        <vertAlign val="subscript"/>
        <sz val="14"/>
        <color theme="1"/>
        <rFont val="微軟正黑體"/>
        <family val="2"/>
        <charset val="136"/>
      </rPr>
      <t>6</t>
    </r>
  </si>
  <si>
    <r>
      <t>I</t>
    </r>
    <r>
      <rPr>
        <b/>
        <vertAlign val="subscript"/>
        <sz val="14"/>
        <color theme="1"/>
        <rFont val="微軟正黑體"/>
        <family val="2"/>
        <charset val="136"/>
      </rPr>
      <t>7</t>
    </r>
  </si>
  <si>
    <r>
      <t>c</t>
    </r>
    <r>
      <rPr>
        <b/>
        <vertAlign val="subscript"/>
        <sz val="14"/>
        <color theme="1"/>
        <rFont val="微軟正黑體"/>
        <family val="2"/>
        <charset val="136"/>
      </rPr>
      <t>7</t>
    </r>
    <phoneticPr fontId="2" type="noConversion"/>
  </si>
  <si>
    <r>
      <t>I</t>
    </r>
    <r>
      <rPr>
        <b/>
        <vertAlign val="subscript"/>
        <sz val="14"/>
        <color rgb="FFFF0000"/>
        <rFont val="微軟正黑體"/>
        <family val="2"/>
        <charset val="136"/>
      </rPr>
      <t>合</t>
    </r>
    <phoneticPr fontId="2" type="noConversion"/>
  </si>
  <si>
    <r>
      <t>c</t>
    </r>
    <r>
      <rPr>
        <b/>
        <vertAlign val="subscript"/>
        <sz val="14"/>
        <color rgb="FFFF0000"/>
        <rFont val="微軟正黑體"/>
        <family val="2"/>
        <charset val="136"/>
      </rPr>
      <t>合</t>
    </r>
    <phoneticPr fontId="2" type="noConversion"/>
  </si>
  <si>
    <r>
      <t>u</t>
    </r>
    <r>
      <rPr>
        <b/>
        <vertAlign val="subscript"/>
        <sz val="14"/>
        <color theme="1"/>
        <rFont val="微軟正黑體"/>
        <family val="2"/>
        <charset val="136"/>
      </rPr>
      <t>1</t>
    </r>
  </si>
  <si>
    <r>
      <t>w</t>
    </r>
    <r>
      <rPr>
        <b/>
        <vertAlign val="subscript"/>
        <sz val="14"/>
        <color theme="1"/>
        <rFont val="微軟正黑體"/>
        <family val="2"/>
        <charset val="136"/>
      </rPr>
      <t>1</t>
    </r>
  </si>
  <si>
    <r>
      <t>u</t>
    </r>
    <r>
      <rPr>
        <b/>
        <vertAlign val="subscript"/>
        <sz val="14"/>
        <color theme="1"/>
        <rFont val="微軟正黑體"/>
        <family val="2"/>
        <charset val="136"/>
      </rPr>
      <t>2</t>
    </r>
  </si>
  <si>
    <r>
      <t>w</t>
    </r>
    <r>
      <rPr>
        <b/>
        <vertAlign val="subscript"/>
        <sz val="14"/>
        <color theme="1"/>
        <rFont val="微軟正黑體"/>
        <family val="2"/>
        <charset val="136"/>
      </rPr>
      <t>2</t>
    </r>
  </si>
  <si>
    <r>
      <t>u</t>
    </r>
    <r>
      <rPr>
        <b/>
        <vertAlign val="subscript"/>
        <sz val="14"/>
        <color theme="1"/>
        <rFont val="微軟正黑體"/>
        <family val="2"/>
        <charset val="136"/>
      </rPr>
      <t>3</t>
    </r>
  </si>
  <si>
    <r>
      <t>w</t>
    </r>
    <r>
      <rPr>
        <b/>
        <vertAlign val="subscript"/>
        <sz val="14"/>
        <color theme="1"/>
        <rFont val="微軟正黑體"/>
        <family val="2"/>
        <charset val="136"/>
      </rPr>
      <t>3</t>
    </r>
  </si>
  <si>
    <r>
      <t>u</t>
    </r>
    <r>
      <rPr>
        <b/>
        <vertAlign val="subscript"/>
        <sz val="14"/>
        <color theme="1"/>
        <rFont val="微軟正黑體"/>
        <family val="2"/>
        <charset val="136"/>
      </rPr>
      <t>4</t>
    </r>
  </si>
  <si>
    <r>
      <t>w</t>
    </r>
    <r>
      <rPr>
        <b/>
        <vertAlign val="subscript"/>
        <sz val="14"/>
        <color theme="1"/>
        <rFont val="微軟正黑體"/>
        <family val="2"/>
        <charset val="136"/>
      </rPr>
      <t>4</t>
    </r>
  </si>
  <si>
    <r>
      <t>u</t>
    </r>
    <r>
      <rPr>
        <b/>
        <vertAlign val="subscript"/>
        <sz val="14"/>
        <color theme="1"/>
        <rFont val="微軟正黑體"/>
        <family val="2"/>
        <charset val="136"/>
      </rPr>
      <t>5</t>
    </r>
  </si>
  <si>
    <r>
      <t>w</t>
    </r>
    <r>
      <rPr>
        <b/>
        <vertAlign val="subscript"/>
        <sz val="14"/>
        <color theme="1"/>
        <rFont val="微軟正黑體"/>
        <family val="2"/>
        <charset val="136"/>
      </rPr>
      <t>5</t>
    </r>
  </si>
  <si>
    <r>
      <t>u</t>
    </r>
    <r>
      <rPr>
        <b/>
        <vertAlign val="subscript"/>
        <sz val="14"/>
        <color theme="1"/>
        <rFont val="微軟正黑體"/>
        <family val="2"/>
        <charset val="136"/>
      </rPr>
      <t>6</t>
    </r>
  </si>
  <si>
    <r>
      <t>u</t>
    </r>
    <r>
      <rPr>
        <b/>
        <vertAlign val="subscript"/>
        <sz val="14"/>
        <color theme="1"/>
        <rFont val="微軟正黑體"/>
        <family val="2"/>
        <charset val="136"/>
      </rPr>
      <t>7</t>
    </r>
  </si>
  <si>
    <r>
      <t>w</t>
    </r>
    <r>
      <rPr>
        <b/>
        <vertAlign val="subscript"/>
        <sz val="14"/>
        <color theme="1"/>
        <rFont val="微軟正黑體"/>
        <family val="2"/>
        <charset val="136"/>
      </rPr>
      <t>8</t>
    </r>
    <phoneticPr fontId="2" type="noConversion"/>
  </si>
  <si>
    <r>
      <t>u</t>
    </r>
    <r>
      <rPr>
        <b/>
        <vertAlign val="subscript"/>
        <sz val="14"/>
        <color rgb="FFFF0000"/>
        <rFont val="微軟正黑體"/>
        <family val="2"/>
        <charset val="136"/>
      </rPr>
      <t>合</t>
    </r>
    <phoneticPr fontId="2" type="noConversion"/>
  </si>
  <si>
    <r>
      <t>w</t>
    </r>
    <r>
      <rPr>
        <b/>
        <vertAlign val="subscript"/>
        <sz val="14"/>
        <color rgb="FFFF0000"/>
        <rFont val="微軟正黑體"/>
        <family val="2"/>
        <charset val="136"/>
      </rPr>
      <t>合</t>
    </r>
    <phoneticPr fontId="2" type="noConversion"/>
  </si>
  <si>
    <r>
      <t>d</t>
    </r>
    <r>
      <rPr>
        <b/>
        <vertAlign val="subscript"/>
        <sz val="14"/>
        <color theme="1"/>
        <rFont val="微軟正黑體"/>
        <family val="2"/>
        <charset val="136"/>
      </rPr>
      <t>1</t>
    </r>
  </si>
  <si>
    <r>
      <t>d</t>
    </r>
    <r>
      <rPr>
        <b/>
        <vertAlign val="subscript"/>
        <sz val="14"/>
        <color theme="1"/>
        <rFont val="微軟正黑體"/>
        <family val="2"/>
        <charset val="136"/>
      </rPr>
      <t>5</t>
    </r>
  </si>
  <si>
    <r>
      <t>d</t>
    </r>
    <r>
      <rPr>
        <b/>
        <vertAlign val="subscript"/>
        <sz val="14"/>
        <color theme="1"/>
        <rFont val="微軟正黑體"/>
        <family val="2"/>
        <charset val="136"/>
      </rPr>
      <t>2</t>
    </r>
  </si>
  <si>
    <r>
      <t>d</t>
    </r>
    <r>
      <rPr>
        <b/>
        <vertAlign val="subscript"/>
        <sz val="14"/>
        <color theme="1"/>
        <rFont val="微軟正黑體"/>
        <family val="2"/>
        <charset val="136"/>
      </rPr>
      <t>3</t>
    </r>
  </si>
  <si>
    <r>
      <t>d</t>
    </r>
    <r>
      <rPr>
        <b/>
        <vertAlign val="subscript"/>
        <sz val="14"/>
        <color theme="1"/>
        <rFont val="微軟正黑體"/>
        <family val="2"/>
        <charset val="136"/>
      </rPr>
      <t>7</t>
    </r>
  </si>
  <si>
    <r>
      <t>d</t>
    </r>
    <r>
      <rPr>
        <b/>
        <vertAlign val="subscript"/>
        <sz val="14"/>
        <color theme="1"/>
        <rFont val="微軟正黑體"/>
        <family val="2"/>
        <charset val="136"/>
      </rPr>
      <t>4</t>
    </r>
  </si>
  <si>
    <r>
      <t>c</t>
    </r>
    <r>
      <rPr>
        <b/>
        <vertAlign val="subscript"/>
        <sz val="14"/>
        <color theme="1"/>
        <rFont val="微軟正黑體"/>
        <family val="2"/>
        <charset val="136"/>
      </rPr>
      <t>3</t>
    </r>
    <phoneticPr fontId="2" type="noConversion"/>
  </si>
  <si>
    <r>
      <t>I</t>
    </r>
    <r>
      <rPr>
        <b/>
        <vertAlign val="subscript"/>
        <sz val="14"/>
        <color theme="1"/>
        <rFont val="微軟正黑體"/>
        <family val="2"/>
        <charset val="136"/>
      </rPr>
      <t>8</t>
    </r>
    <phoneticPr fontId="2" type="noConversion"/>
  </si>
  <si>
    <r>
      <t>c</t>
    </r>
    <r>
      <rPr>
        <b/>
        <vertAlign val="subscript"/>
        <sz val="14"/>
        <color theme="1"/>
        <rFont val="微軟正黑體"/>
        <family val="2"/>
        <charset val="136"/>
      </rPr>
      <t>8</t>
    </r>
    <phoneticPr fontId="2" type="noConversion"/>
  </si>
  <si>
    <r>
      <t>w</t>
    </r>
    <r>
      <rPr>
        <b/>
        <vertAlign val="subscript"/>
        <sz val="14"/>
        <color theme="1"/>
        <rFont val="微軟正黑體"/>
        <family val="2"/>
        <charset val="136"/>
      </rPr>
      <t>6</t>
    </r>
    <phoneticPr fontId="2" type="noConversion"/>
  </si>
  <si>
    <r>
      <t>w</t>
    </r>
    <r>
      <rPr>
        <b/>
        <vertAlign val="subscript"/>
        <sz val="14"/>
        <color theme="1"/>
        <rFont val="微軟正黑體"/>
        <family val="2"/>
        <charset val="136"/>
      </rPr>
      <t>7</t>
    </r>
    <phoneticPr fontId="2" type="noConversion"/>
  </si>
  <si>
    <r>
      <t>u</t>
    </r>
    <r>
      <rPr>
        <b/>
        <vertAlign val="subscript"/>
        <sz val="14"/>
        <color theme="1"/>
        <rFont val="微軟正黑體"/>
        <family val="2"/>
        <charset val="136"/>
      </rPr>
      <t>8</t>
    </r>
    <phoneticPr fontId="2" type="noConversion"/>
  </si>
  <si>
    <r>
      <t>d</t>
    </r>
    <r>
      <rPr>
        <b/>
        <vertAlign val="subscript"/>
        <sz val="14"/>
        <color theme="1"/>
        <rFont val="微軟正黑體"/>
        <family val="2"/>
        <charset val="136"/>
      </rPr>
      <t>8</t>
    </r>
    <phoneticPr fontId="2" type="noConversion"/>
  </si>
  <si>
    <t>雜項用水</t>
    <phoneticPr fontId="2" type="noConversion"/>
  </si>
  <si>
    <t>其它用水</t>
    <phoneticPr fontId="2" type="noConversion"/>
  </si>
  <si>
    <t>其他循環水量</t>
    <phoneticPr fontId="2" type="noConversion"/>
  </si>
  <si>
    <t>其他取水量</t>
    <phoneticPr fontId="2" type="noConversion"/>
  </si>
  <si>
    <t>其他回用水量</t>
    <phoneticPr fontId="2" type="noConversion"/>
  </si>
  <si>
    <t>其他消耗水量</t>
    <phoneticPr fontId="2" type="noConversion"/>
  </si>
  <si>
    <t>其他用水排水量</t>
    <phoneticPr fontId="2" type="noConversion"/>
  </si>
  <si>
    <t>第五頁</t>
    <phoneticPr fontId="2" type="noConversion"/>
  </si>
  <si>
    <t>查核期間水表差值</t>
    <phoneticPr fontId="2" type="noConversion"/>
  </si>
  <si>
    <t>查核期間水量(CMD)</t>
    <phoneticPr fontId="2" type="noConversion"/>
  </si>
  <si>
    <t>查核期間日工時</t>
    <phoneticPr fontId="2" type="noConversion"/>
  </si>
  <si>
    <t>hr</t>
    <phoneticPr fontId="2" type="noConversion"/>
  </si>
  <si>
    <t>10.自來水表號</t>
    <phoneticPr fontId="2" type="noConversion"/>
  </si>
  <si>
    <t>1.公司名稱</t>
    <phoneticPr fontId="2" type="noConversion"/>
  </si>
  <si>
    <t>5.公司地址</t>
    <phoneticPr fontId="2" type="noConversion"/>
  </si>
  <si>
    <t>民生用水</t>
    <phoneticPr fontId="2" type="noConversion"/>
  </si>
  <si>
    <t>消耗水量(蒸散損失)</t>
    <phoneticPr fontId="2" type="noConversion"/>
  </si>
  <si>
    <t>備註
(估算說明)</t>
    <phoneticPr fontId="2" type="noConversion"/>
  </si>
  <si>
    <t>廠商名稱</t>
    <phoneticPr fontId="2" type="noConversion"/>
  </si>
  <si>
    <t>行業別(2位碼)</t>
    <phoneticPr fontId="2" type="noConversion"/>
  </si>
  <si>
    <r>
      <t>I</t>
    </r>
    <r>
      <rPr>
        <b/>
        <vertAlign val="subscript"/>
        <sz val="10"/>
        <color theme="1"/>
        <rFont val="微軟正黑體"/>
        <family val="2"/>
        <charset val="136"/>
      </rPr>
      <t>1</t>
    </r>
  </si>
  <si>
    <r>
      <t>I</t>
    </r>
    <r>
      <rPr>
        <b/>
        <vertAlign val="subscript"/>
        <sz val="10"/>
        <color theme="1"/>
        <rFont val="微軟正黑體"/>
        <family val="2"/>
        <charset val="136"/>
      </rPr>
      <t>2</t>
    </r>
  </si>
  <si>
    <r>
      <t>I</t>
    </r>
    <r>
      <rPr>
        <b/>
        <vertAlign val="subscript"/>
        <sz val="10"/>
        <color theme="1"/>
        <rFont val="微軟正黑體"/>
        <family val="2"/>
        <charset val="136"/>
      </rPr>
      <t>3</t>
    </r>
  </si>
  <si>
    <r>
      <t>I</t>
    </r>
    <r>
      <rPr>
        <b/>
        <vertAlign val="subscript"/>
        <sz val="10"/>
        <color theme="1"/>
        <rFont val="微軟正黑體"/>
        <family val="2"/>
        <charset val="136"/>
      </rPr>
      <t>4</t>
    </r>
  </si>
  <si>
    <r>
      <t>I</t>
    </r>
    <r>
      <rPr>
        <b/>
        <vertAlign val="subscript"/>
        <sz val="10"/>
        <color theme="1"/>
        <rFont val="微軟正黑體"/>
        <family val="2"/>
        <charset val="136"/>
      </rPr>
      <t>5</t>
    </r>
  </si>
  <si>
    <r>
      <t>I</t>
    </r>
    <r>
      <rPr>
        <b/>
        <vertAlign val="subscript"/>
        <sz val="10"/>
        <color theme="1"/>
        <rFont val="微軟正黑體"/>
        <family val="2"/>
        <charset val="136"/>
      </rPr>
      <t>6</t>
    </r>
  </si>
  <si>
    <r>
      <t>I</t>
    </r>
    <r>
      <rPr>
        <b/>
        <vertAlign val="subscript"/>
        <sz val="10"/>
        <color theme="1"/>
        <rFont val="微軟正黑體"/>
        <family val="2"/>
        <charset val="136"/>
      </rPr>
      <t>7</t>
    </r>
  </si>
  <si>
    <r>
      <t>I</t>
    </r>
    <r>
      <rPr>
        <b/>
        <vertAlign val="subscript"/>
        <sz val="10"/>
        <color theme="1"/>
        <rFont val="微軟正黑體"/>
        <family val="2"/>
        <charset val="136"/>
      </rPr>
      <t>8</t>
    </r>
    <phoneticPr fontId="2" type="noConversion"/>
  </si>
  <si>
    <r>
      <t>I</t>
    </r>
    <r>
      <rPr>
        <b/>
        <vertAlign val="subscript"/>
        <sz val="10"/>
        <color rgb="FFFF0000"/>
        <rFont val="微軟正黑體"/>
        <family val="2"/>
        <charset val="136"/>
      </rPr>
      <t>合</t>
    </r>
    <phoneticPr fontId="2" type="noConversion"/>
  </si>
  <si>
    <r>
      <t>c</t>
    </r>
    <r>
      <rPr>
        <b/>
        <vertAlign val="subscript"/>
        <sz val="10"/>
        <color theme="1"/>
        <rFont val="微軟正黑體"/>
        <family val="2"/>
        <charset val="136"/>
      </rPr>
      <t>1</t>
    </r>
  </si>
  <si>
    <r>
      <t>c</t>
    </r>
    <r>
      <rPr>
        <b/>
        <vertAlign val="subscript"/>
        <sz val="10"/>
        <color theme="1"/>
        <rFont val="微軟正黑體"/>
        <family val="2"/>
        <charset val="136"/>
      </rPr>
      <t>2</t>
    </r>
  </si>
  <si>
    <r>
      <t>c</t>
    </r>
    <r>
      <rPr>
        <b/>
        <vertAlign val="subscript"/>
        <sz val="10"/>
        <color theme="1"/>
        <rFont val="微軟正黑體"/>
        <family val="2"/>
        <charset val="136"/>
      </rPr>
      <t>3</t>
    </r>
    <phoneticPr fontId="2" type="noConversion"/>
  </si>
  <si>
    <r>
      <t>c</t>
    </r>
    <r>
      <rPr>
        <b/>
        <vertAlign val="subscript"/>
        <sz val="10"/>
        <color theme="1"/>
        <rFont val="微軟正黑體"/>
        <family val="2"/>
        <charset val="136"/>
      </rPr>
      <t>4</t>
    </r>
  </si>
  <si>
    <r>
      <t>c</t>
    </r>
    <r>
      <rPr>
        <b/>
        <vertAlign val="subscript"/>
        <sz val="10"/>
        <color theme="1"/>
        <rFont val="微軟正黑體"/>
        <family val="2"/>
        <charset val="136"/>
      </rPr>
      <t>5</t>
    </r>
  </si>
  <si>
    <r>
      <t>c</t>
    </r>
    <r>
      <rPr>
        <b/>
        <vertAlign val="subscript"/>
        <sz val="10"/>
        <color theme="1"/>
        <rFont val="微軟正黑體"/>
        <family val="2"/>
        <charset val="136"/>
      </rPr>
      <t>6</t>
    </r>
  </si>
  <si>
    <r>
      <t>c</t>
    </r>
    <r>
      <rPr>
        <b/>
        <vertAlign val="subscript"/>
        <sz val="10"/>
        <color theme="1"/>
        <rFont val="微軟正黑體"/>
        <family val="2"/>
        <charset val="136"/>
      </rPr>
      <t>7</t>
    </r>
    <phoneticPr fontId="2" type="noConversion"/>
  </si>
  <si>
    <r>
      <t>c</t>
    </r>
    <r>
      <rPr>
        <b/>
        <vertAlign val="subscript"/>
        <sz val="10"/>
        <color theme="1"/>
        <rFont val="微軟正黑體"/>
        <family val="2"/>
        <charset val="136"/>
      </rPr>
      <t>8</t>
    </r>
    <phoneticPr fontId="2" type="noConversion"/>
  </si>
  <si>
    <r>
      <t>c</t>
    </r>
    <r>
      <rPr>
        <b/>
        <vertAlign val="subscript"/>
        <sz val="10"/>
        <color rgb="FFFF0000"/>
        <rFont val="微軟正黑體"/>
        <family val="2"/>
        <charset val="136"/>
      </rPr>
      <t>合</t>
    </r>
    <phoneticPr fontId="2" type="noConversion"/>
  </si>
  <si>
    <r>
      <t>u</t>
    </r>
    <r>
      <rPr>
        <b/>
        <vertAlign val="subscript"/>
        <sz val="10"/>
        <color theme="1"/>
        <rFont val="微軟正黑體"/>
        <family val="2"/>
        <charset val="136"/>
      </rPr>
      <t>1</t>
    </r>
  </si>
  <si>
    <r>
      <t>u</t>
    </r>
    <r>
      <rPr>
        <b/>
        <vertAlign val="subscript"/>
        <sz val="10"/>
        <color theme="1"/>
        <rFont val="微軟正黑體"/>
        <family val="2"/>
        <charset val="136"/>
      </rPr>
      <t>2</t>
    </r>
  </si>
  <si>
    <r>
      <t>u</t>
    </r>
    <r>
      <rPr>
        <b/>
        <vertAlign val="subscript"/>
        <sz val="10"/>
        <color theme="1"/>
        <rFont val="微軟正黑體"/>
        <family val="2"/>
        <charset val="136"/>
      </rPr>
      <t>3</t>
    </r>
  </si>
  <si>
    <r>
      <t>u</t>
    </r>
    <r>
      <rPr>
        <b/>
        <vertAlign val="subscript"/>
        <sz val="10"/>
        <color theme="1"/>
        <rFont val="微軟正黑體"/>
        <family val="2"/>
        <charset val="136"/>
      </rPr>
      <t>4</t>
    </r>
  </si>
  <si>
    <r>
      <t>u</t>
    </r>
    <r>
      <rPr>
        <b/>
        <vertAlign val="subscript"/>
        <sz val="10"/>
        <color theme="1"/>
        <rFont val="微軟正黑體"/>
        <family val="2"/>
        <charset val="136"/>
      </rPr>
      <t>5</t>
    </r>
  </si>
  <si>
    <r>
      <t>u</t>
    </r>
    <r>
      <rPr>
        <b/>
        <vertAlign val="subscript"/>
        <sz val="10"/>
        <color theme="1"/>
        <rFont val="微軟正黑體"/>
        <family val="2"/>
        <charset val="136"/>
      </rPr>
      <t>6</t>
    </r>
  </si>
  <si>
    <r>
      <t>u</t>
    </r>
    <r>
      <rPr>
        <b/>
        <vertAlign val="subscript"/>
        <sz val="10"/>
        <color theme="1"/>
        <rFont val="微軟正黑體"/>
        <family val="2"/>
        <charset val="136"/>
      </rPr>
      <t>7</t>
    </r>
  </si>
  <si>
    <r>
      <t>u</t>
    </r>
    <r>
      <rPr>
        <b/>
        <vertAlign val="subscript"/>
        <sz val="10"/>
        <color theme="1"/>
        <rFont val="微軟正黑體"/>
        <family val="2"/>
        <charset val="136"/>
      </rPr>
      <t>8</t>
    </r>
    <phoneticPr fontId="2" type="noConversion"/>
  </si>
  <si>
    <r>
      <t>u</t>
    </r>
    <r>
      <rPr>
        <b/>
        <vertAlign val="subscript"/>
        <sz val="10"/>
        <color rgb="FFFF0000"/>
        <rFont val="微軟正黑體"/>
        <family val="2"/>
        <charset val="136"/>
      </rPr>
      <t>合</t>
    </r>
    <phoneticPr fontId="2" type="noConversion"/>
  </si>
  <si>
    <r>
      <t>w</t>
    </r>
    <r>
      <rPr>
        <b/>
        <vertAlign val="subscript"/>
        <sz val="10"/>
        <color theme="1"/>
        <rFont val="微軟正黑體"/>
        <family val="2"/>
        <charset val="136"/>
      </rPr>
      <t>1</t>
    </r>
  </si>
  <si>
    <r>
      <t>w</t>
    </r>
    <r>
      <rPr>
        <b/>
        <vertAlign val="subscript"/>
        <sz val="10"/>
        <color theme="1"/>
        <rFont val="微軟正黑體"/>
        <family val="2"/>
        <charset val="136"/>
      </rPr>
      <t>2</t>
    </r>
  </si>
  <si>
    <r>
      <t>w</t>
    </r>
    <r>
      <rPr>
        <b/>
        <vertAlign val="subscript"/>
        <sz val="10"/>
        <color theme="1"/>
        <rFont val="微軟正黑體"/>
        <family val="2"/>
        <charset val="136"/>
      </rPr>
      <t>3</t>
    </r>
  </si>
  <si>
    <r>
      <t>w</t>
    </r>
    <r>
      <rPr>
        <b/>
        <vertAlign val="subscript"/>
        <sz val="10"/>
        <color theme="1"/>
        <rFont val="微軟正黑體"/>
        <family val="2"/>
        <charset val="136"/>
      </rPr>
      <t>4</t>
    </r>
  </si>
  <si>
    <r>
      <t>w</t>
    </r>
    <r>
      <rPr>
        <b/>
        <vertAlign val="subscript"/>
        <sz val="10"/>
        <color theme="1"/>
        <rFont val="微軟正黑體"/>
        <family val="2"/>
        <charset val="136"/>
      </rPr>
      <t>5</t>
    </r>
  </si>
  <si>
    <r>
      <t>w</t>
    </r>
    <r>
      <rPr>
        <b/>
        <vertAlign val="subscript"/>
        <sz val="10"/>
        <color theme="1"/>
        <rFont val="微軟正黑體"/>
        <family val="2"/>
        <charset val="136"/>
      </rPr>
      <t>6</t>
    </r>
    <phoneticPr fontId="2" type="noConversion"/>
  </si>
  <si>
    <r>
      <t>w</t>
    </r>
    <r>
      <rPr>
        <b/>
        <vertAlign val="subscript"/>
        <sz val="10"/>
        <color theme="1"/>
        <rFont val="微軟正黑體"/>
        <family val="2"/>
        <charset val="136"/>
      </rPr>
      <t>7</t>
    </r>
    <phoneticPr fontId="2" type="noConversion"/>
  </si>
  <si>
    <r>
      <t>w</t>
    </r>
    <r>
      <rPr>
        <b/>
        <vertAlign val="subscript"/>
        <sz val="10"/>
        <color theme="1"/>
        <rFont val="微軟正黑體"/>
        <family val="2"/>
        <charset val="136"/>
      </rPr>
      <t>8</t>
    </r>
    <phoneticPr fontId="2" type="noConversion"/>
  </si>
  <si>
    <r>
      <t>w</t>
    </r>
    <r>
      <rPr>
        <b/>
        <vertAlign val="subscript"/>
        <sz val="10"/>
        <color rgb="FFFF0000"/>
        <rFont val="微軟正黑體"/>
        <family val="2"/>
        <charset val="136"/>
      </rPr>
      <t>合</t>
    </r>
    <phoneticPr fontId="2" type="noConversion"/>
  </si>
  <si>
    <r>
      <t>d</t>
    </r>
    <r>
      <rPr>
        <b/>
        <vertAlign val="subscript"/>
        <sz val="10"/>
        <color theme="1"/>
        <rFont val="微軟正黑體"/>
        <family val="2"/>
        <charset val="136"/>
      </rPr>
      <t>1</t>
    </r>
  </si>
  <si>
    <r>
      <t>d</t>
    </r>
    <r>
      <rPr>
        <b/>
        <vertAlign val="subscript"/>
        <sz val="10"/>
        <color theme="1"/>
        <rFont val="微軟正黑體"/>
        <family val="2"/>
        <charset val="136"/>
      </rPr>
      <t>2</t>
    </r>
  </si>
  <si>
    <r>
      <t>d</t>
    </r>
    <r>
      <rPr>
        <b/>
        <vertAlign val="subscript"/>
        <sz val="10"/>
        <color theme="1"/>
        <rFont val="微軟正黑體"/>
        <family val="2"/>
        <charset val="136"/>
      </rPr>
      <t>3</t>
    </r>
  </si>
  <si>
    <r>
      <t>d</t>
    </r>
    <r>
      <rPr>
        <b/>
        <vertAlign val="subscript"/>
        <sz val="10"/>
        <color theme="1"/>
        <rFont val="微軟正黑體"/>
        <family val="2"/>
        <charset val="136"/>
      </rPr>
      <t>4</t>
    </r>
  </si>
  <si>
    <r>
      <t>d</t>
    </r>
    <r>
      <rPr>
        <b/>
        <vertAlign val="subscript"/>
        <sz val="10"/>
        <color theme="1"/>
        <rFont val="微軟正黑體"/>
        <family val="2"/>
        <charset val="136"/>
      </rPr>
      <t>5</t>
    </r>
  </si>
  <si>
    <r>
      <t>d</t>
    </r>
    <r>
      <rPr>
        <b/>
        <vertAlign val="subscript"/>
        <sz val="10"/>
        <color theme="1"/>
        <rFont val="微軟正黑體"/>
        <family val="2"/>
        <charset val="136"/>
      </rPr>
      <t>7</t>
    </r>
  </si>
  <si>
    <r>
      <t>d</t>
    </r>
    <r>
      <rPr>
        <b/>
        <vertAlign val="subscript"/>
        <sz val="10"/>
        <color theme="1"/>
        <rFont val="微軟正黑體"/>
        <family val="2"/>
        <charset val="136"/>
      </rPr>
      <t>8</t>
    </r>
    <phoneticPr fontId="2" type="noConversion"/>
  </si>
  <si>
    <t>項目</t>
    <phoneticPr fontId="2" type="noConversion"/>
  </si>
  <si>
    <t>確認狀況</t>
    <phoneticPr fontId="2" type="noConversion"/>
  </si>
  <si>
    <t>確認內容</t>
    <phoneticPr fontId="2" type="noConversion"/>
  </si>
  <si>
    <t>總排水水量是否= D?</t>
    <phoneticPr fontId="2" type="noConversion"/>
  </si>
  <si>
    <t>總取水量是否=總消耗水量+總排水量?</t>
    <phoneticPr fontId="2" type="noConversion"/>
  </si>
  <si>
    <t>確認事項</t>
    <phoneticPr fontId="2" type="noConversion"/>
  </si>
  <si>
    <r>
      <t>總回收水量是否= u</t>
    </r>
    <r>
      <rPr>
        <vertAlign val="subscript"/>
        <sz val="12"/>
        <color theme="1"/>
        <rFont val="微軟正黑體"/>
        <family val="2"/>
        <charset val="136"/>
      </rPr>
      <t>合</t>
    </r>
    <r>
      <rPr>
        <sz val="12"/>
        <color theme="1"/>
        <rFont val="微軟正黑體"/>
        <family val="2"/>
        <charset val="136"/>
      </rPr>
      <t>?</t>
    </r>
    <phoneticPr fontId="2" type="noConversion"/>
  </si>
  <si>
    <r>
      <t>總消耗水量是否= w</t>
    </r>
    <r>
      <rPr>
        <vertAlign val="subscript"/>
        <sz val="12"/>
        <color theme="1"/>
        <rFont val="微軟正黑體"/>
        <family val="2"/>
        <charset val="136"/>
      </rPr>
      <t>合</t>
    </r>
    <r>
      <rPr>
        <sz val="12"/>
        <color theme="1"/>
        <rFont val="微軟正黑體"/>
        <family val="2"/>
        <charset val="136"/>
      </rPr>
      <t>?</t>
    </r>
    <phoneticPr fontId="2" type="noConversion"/>
  </si>
  <si>
    <r>
      <t>總循環水量是否= c</t>
    </r>
    <r>
      <rPr>
        <vertAlign val="subscript"/>
        <sz val="12"/>
        <color theme="1"/>
        <rFont val="微軟正黑體"/>
        <family val="2"/>
        <charset val="136"/>
      </rPr>
      <t>合</t>
    </r>
    <r>
      <rPr>
        <sz val="12"/>
        <color theme="1"/>
        <rFont val="微軟正黑體"/>
        <family val="2"/>
        <charset val="136"/>
      </rPr>
      <t>?</t>
    </r>
    <phoneticPr fontId="2" type="noConversion"/>
  </si>
  <si>
    <r>
      <t>總取水量是否= I</t>
    </r>
    <r>
      <rPr>
        <vertAlign val="subscript"/>
        <sz val="12"/>
        <color theme="1"/>
        <rFont val="微軟正黑體"/>
        <family val="2"/>
        <charset val="136"/>
      </rPr>
      <t>合</t>
    </r>
    <r>
      <rPr>
        <sz val="12"/>
        <color theme="1"/>
        <rFont val="微軟正黑體"/>
        <family val="2"/>
        <charset val="136"/>
      </rPr>
      <t>?</t>
    </r>
    <phoneticPr fontId="2" type="noConversion"/>
  </si>
  <si>
    <r>
      <rPr>
        <b/>
        <u/>
        <sz val="12"/>
        <color rgb="FFFF0000"/>
        <rFont val="微軟正黑體"/>
        <family val="2"/>
        <charset val="136"/>
      </rPr>
      <t>※ 抄表起迄日之總日數至少30天(1個月)以上。</t>
    </r>
    <r>
      <rPr>
        <b/>
        <sz val="12"/>
        <color rgb="FFFF0000"/>
        <rFont val="微軟正黑體"/>
        <family val="2"/>
        <charset val="136"/>
      </rPr>
      <t xml:space="preserve">
※ 說明欄填寫範例：自來水表1、自來水表2、地下水表1、購買水源1、放流水表1、RO水表、製程水表、冷卻水表…等。</t>
    </r>
    <phoneticPr fontId="2" type="noConversion"/>
  </si>
  <si>
    <r>
      <t>廠內用水標的</t>
    </r>
    <r>
      <rPr>
        <b/>
        <vertAlign val="superscript"/>
        <sz val="12"/>
        <color theme="1"/>
        <rFont val="微軟正黑體"/>
        <family val="2"/>
        <charset val="136"/>
      </rPr>
      <t>(註1)</t>
    </r>
    <phoneticPr fontId="2" type="noConversion"/>
  </si>
  <si>
    <t>製程用水消耗水量(含蒸發散或產品耗水量)</t>
    <phoneticPr fontId="2" type="noConversion"/>
  </si>
  <si>
    <r>
      <t>回收去處</t>
    </r>
    <r>
      <rPr>
        <b/>
        <vertAlign val="superscript"/>
        <sz val="12"/>
        <color theme="1"/>
        <rFont val="微軟正黑體"/>
        <family val="2"/>
        <charset val="136"/>
      </rPr>
      <t>(註2)</t>
    </r>
    <phoneticPr fontId="2" type="noConversion"/>
  </si>
  <si>
    <t>註1：廠內用水標的說明
   (雜項用水)：為污水處理、廢氣處理、機具設施清洗及維修等所需用水。
   (其他用水)：包含景觀、澆灌、營建施工、遊憩、游泳池、噴水池等用水。
註2：回收水量之回收去處：該單元之排放水回收提供至何種用水單元再使用。</t>
    <phoneticPr fontId="2" type="noConversion"/>
  </si>
  <si>
    <t>製程用水系統
(含純水系統)</t>
    <phoneticPr fontId="2" type="noConversion"/>
  </si>
  <si>
    <r>
      <rPr>
        <b/>
        <sz val="14"/>
        <color rgb="FFFF0000"/>
        <rFont val="微軟正黑體"/>
        <family val="2"/>
        <charset val="136"/>
      </rPr>
      <t>※排放水供另一用水單元進行再利用屬u類，如回用於該用水單元本身屬c類(不論是否有經處理)。</t>
    </r>
    <r>
      <rPr>
        <sz val="14"/>
        <color rgb="FFFF0000"/>
        <rFont val="微軟正黑體"/>
        <family val="2"/>
        <charset val="136"/>
      </rPr>
      <t xml:space="preserve">
    (如：鍋爐冷凝水提供再利用屬u</t>
    </r>
    <r>
      <rPr>
        <vertAlign val="subscript"/>
        <sz val="14"/>
        <color rgb="FFFF0000"/>
        <rFont val="微軟正黑體"/>
        <family val="2"/>
        <charset val="136"/>
      </rPr>
      <t>3</t>
    </r>
    <r>
      <rPr>
        <sz val="14"/>
        <color rgb="FFFF0000"/>
        <rFont val="微軟正黑體"/>
        <family val="2"/>
        <charset val="136"/>
      </rPr>
      <t>，回用至鍋爐本身屬c</t>
    </r>
    <r>
      <rPr>
        <vertAlign val="subscript"/>
        <sz val="14"/>
        <color rgb="FFFF0000"/>
        <rFont val="微軟正黑體"/>
        <family val="2"/>
        <charset val="136"/>
      </rPr>
      <t>3</t>
    </r>
    <r>
      <rPr>
        <sz val="14"/>
        <color rgb="FFFF0000"/>
        <rFont val="微軟正黑體"/>
        <family val="2"/>
        <charset val="136"/>
      </rPr>
      <t>。)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</si>
</sst>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76" formatCode="#,##0_ "/>
    <numFmt numFmtId="177" formatCode="#,##0.0_ "/>
    <numFmt numFmtId="178" formatCode="#,##0.0_);[Red]\(#,##0.0\)"/>
    <numFmt numFmtId="179" formatCode="0.0"/>
    <numFmt numFmtId="180" formatCode="_-* #,##0_-;\-* #,##0_-;_-* &quot;-&quot;??_-;_-@_-"/>
    <numFmt numFmtId="181" formatCode="0.0_ "/>
  </numFmts>
  <fonts count="43" x14ac:knownFonts="1">
    <font>
      <sz val="11"/>
      <color theme="1"/>
      <name val="新細明體"/>
      <family val="2"/>
      <scheme val="minor"/>
    </font>
    <font>
      <b/>
      <sz val="14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2"/>
      <scheme val="minor"/>
    </font>
    <font>
      <b/>
      <u/>
      <sz val="11"/>
      <color theme="1"/>
      <name val="Times New Roman"/>
      <family val="1"/>
    </font>
    <font>
      <sz val="22"/>
      <color theme="1"/>
      <name val="標楷體"/>
      <family val="4"/>
      <charset val="136"/>
    </font>
    <font>
      <sz val="11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0000CC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u/>
      <sz val="11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2"/>
      <color rgb="FF0000CC"/>
      <name val="微軟正黑體"/>
      <family val="2"/>
      <charset val="136"/>
    </font>
    <font>
      <b/>
      <sz val="12"/>
      <color rgb="FF0000CC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vertAlign val="subscript"/>
      <sz val="14"/>
      <color theme="1"/>
      <name val="微軟正黑體"/>
      <family val="2"/>
      <charset val="136"/>
    </font>
    <font>
      <b/>
      <vertAlign val="subscript"/>
      <sz val="12"/>
      <color theme="1"/>
      <name val="微軟正黑體"/>
      <family val="2"/>
      <charset val="136"/>
    </font>
    <font>
      <b/>
      <vertAlign val="subscript"/>
      <sz val="11"/>
      <color theme="1"/>
      <name val="微軟正黑體"/>
      <family val="2"/>
      <charset val="136"/>
    </font>
    <font>
      <b/>
      <sz val="16"/>
      <color rgb="FF0000CC"/>
      <name val="微軟正黑體"/>
      <family val="2"/>
      <charset val="136"/>
    </font>
    <font>
      <b/>
      <vertAlign val="subscript"/>
      <sz val="14"/>
      <color rgb="FFFF0000"/>
      <name val="微軟正黑體"/>
      <family val="2"/>
      <charset val="136"/>
    </font>
    <font>
      <sz val="14"/>
      <color rgb="FF0000CC"/>
      <name val="微軟正黑體"/>
      <family val="2"/>
      <charset val="136"/>
    </font>
    <font>
      <sz val="9"/>
      <color rgb="FF000000"/>
      <name val="Microsoft JhengHei UI"/>
      <family val="2"/>
      <charset val="136"/>
    </font>
    <font>
      <b/>
      <sz val="11"/>
      <color rgb="FF0000CC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9"/>
      <color indexed="81"/>
      <name val="微軟正黑體"/>
      <family val="2"/>
      <charset val="136"/>
    </font>
    <font>
      <b/>
      <u/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vertAlign val="subscript"/>
      <sz val="10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vertAlign val="subscript"/>
      <sz val="10"/>
      <color rgb="FFFF0000"/>
      <name val="微軟正黑體"/>
      <family val="2"/>
      <charset val="136"/>
    </font>
    <font>
      <b/>
      <sz val="14"/>
      <color theme="0"/>
      <name val="微軟正黑體"/>
      <family val="2"/>
      <charset val="136"/>
    </font>
    <font>
      <vertAlign val="subscript"/>
      <sz val="12"/>
      <color theme="1"/>
      <name val="微軟正黑體"/>
      <family val="2"/>
      <charset val="136"/>
    </font>
    <font>
      <b/>
      <vertAlign val="superscript"/>
      <sz val="12"/>
      <color theme="1"/>
      <name val="微軟正黑體"/>
      <family val="2"/>
      <charset val="136"/>
    </font>
    <font>
      <vertAlign val="subscript"/>
      <sz val="14"/>
      <color rgb="FFFF0000"/>
      <name val="微軟正黑體"/>
      <family val="2"/>
      <charset val="136"/>
    </font>
    <font>
      <sz val="14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1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4" fillId="3" borderId="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8" fontId="12" fillId="2" borderId="1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7" fontId="18" fillId="2" borderId="4" xfId="0" applyNumberFormat="1" applyFont="1" applyFill="1" applyBorder="1" applyAlignment="1">
      <alignment horizontal="right" vertical="center"/>
    </xf>
    <xf numFmtId="177" fontId="18" fillId="3" borderId="4" xfId="0" applyNumberFormat="1" applyFont="1" applyFill="1" applyBorder="1" applyAlignment="1">
      <alignment horizontal="right" vertical="center"/>
    </xf>
    <xf numFmtId="177" fontId="18" fillId="4" borderId="6" xfId="0" applyNumberFormat="1" applyFont="1" applyFill="1" applyBorder="1" applyAlignment="1">
      <alignment horizontal="right" vertical="center"/>
    </xf>
    <xf numFmtId="177" fontId="18" fillId="4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177" fontId="18" fillId="3" borderId="11" xfId="0" applyNumberFormat="1" applyFont="1" applyFill="1" applyBorder="1" applyAlignment="1">
      <alignment horizontal="right"/>
    </xf>
    <xf numFmtId="178" fontId="7" fillId="4" borderId="14" xfId="0" applyNumberFormat="1" applyFont="1" applyFill="1" applyBorder="1" applyAlignment="1">
      <alignment horizontal="right" vertical="center"/>
    </xf>
    <xf numFmtId="178" fontId="18" fillId="2" borderId="6" xfId="0" applyNumberFormat="1" applyFont="1" applyFill="1" applyBorder="1" applyAlignment="1">
      <alignment horizontal="right" vertical="center"/>
    </xf>
    <xf numFmtId="178" fontId="18" fillId="2" borderId="4" xfId="0" applyNumberFormat="1" applyFont="1" applyFill="1" applyBorder="1" applyAlignment="1">
      <alignment horizontal="right" vertical="center"/>
    </xf>
    <xf numFmtId="178" fontId="18" fillId="3" borderId="4" xfId="0" applyNumberFormat="1" applyFont="1" applyFill="1" applyBorder="1" applyAlignment="1">
      <alignment horizontal="right" vertical="center"/>
    </xf>
    <xf numFmtId="178" fontId="18" fillId="3" borderId="11" xfId="0" applyNumberFormat="1" applyFont="1" applyFill="1" applyBorder="1" applyAlignment="1">
      <alignment horizontal="right"/>
    </xf>
    <xf numFmtId="178" fontId="9" fillId="0" borderId="14" xfId="0" applyNumberFormat="1" applyFont="1" applyBorder="1" applyAlignment="1">
      <alignment horizontal="center" vertical="center" wrapText="1"/>
    </xf>
    <xf numFmtId="178" fontId="18" fillId="3" borderId="6" xfId="0" applyNumberFormat="1" applyFont="1" applyFill="1" applyBorder="1" applyAlignment="1">
      <alignment horizontal="right" vertical="center"/>
    </xf>
    <xf numFmtId="178" fontId="18" fillId="3" borderId="11" xfId="0" applyNumberFormat="1" applyFont="1" applyFill="1" applyBorder="1" applyAlignment="1">
      <alignment horizontal="right" vertical="center"/>
    </xf>
    <xf numFmtId="178" fontId="7" fillId="2" borderId="3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177" fontId="14" fillId="4" borderId="3" xfId="1" applyNumberFormat="1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77" fontId="30" fillId="3" borderId="8" xfId="1" applyNumberFormat="1" applyFont="1" applyFill="1" applyBorder="1" applyAlignment="1">
      <alignment horizontal="center" vertical="center"/>
    </xf>
    <xf numFmtId="176" fontId="14" fillId="3" borderId="9" xfId="1" applyNumberFormat="1" applyFont="1" applyFill="1" applyBorder="1" applyAlignment="1">
      <alignment horizontal="center" vertical="center"/>
    </xf>
    <xf numFmtId="177" fontId="14" fillId="4" borderId="10" xfId="1" applyNumberFormat="1" applyFont="1" applyFill="1" applyBorder="1" applyAlignment="1">
      <alignment horizontal="center" vertical="center"/>
    </xf>
    <xf numFmtId="176" fontId="14" fillId="4" borderId="12" xfId="1" applyNumberFormat="1" applyFont="1" applyFill="1" applyBorder="1" applyAlignment="1">
      <alignment horizontal="center" vertical="center"/>
    </xf>
    <xf numFmtId="177" fontId="14" fillId="3" borderId="8" xfId="1" applyNumberFormat="1" applyFont="1" applyFill="1" applyBorder="1" applyAlignment="1">
      <alignment horizontal="center" vertical="center"/>
    </xf>
    <xf numFmtId="176" fontId="14" fillId="3" borderId="43" xfId="1" applyNumberFormat="1" applyFont="1" applyFill="1" applyBorder="1" applyAlignment="1">
      <alignment horizontal="center" vertical="center"/>
    </xf>
    <xf numFmtId="176" fontId="14" fillId="3" borderId="44" xfId="1" applyNumberFormat="1" applyFont="1" applyFill="1" applyBorder="1" applyAlignment="1">
      <alignment horizontal="center" vertical="center"/>
    </xf>
    <xf numFmtId="176" fontId="30" fillId="3" borderId="9" xfId="1" applyNumberFormat="1" applyFont="1" applyFill="1" applyBorder="1" applyAlignment="1">
      <alignment horizontal="center" vertical="center" wrapText="1"/>
    </xf>
    <xf numFmtId="176" fontId="14" fillId="3" borderId="9" xfId="1" applyNumberFormat="1" applyFont="1" applyFill="1" applyBorder="1" applyAlignment="1">
      <alignment horizontal="center" vertical="center" wrapText="1"/>
    </xf>
    <xf numFmtId="176" fontId="6" fillId="4" borderId="29" xfId="1" applyNumberFormat="1" applyFont="1" applyFill="1" applyBorder="1" applyAlignment="1">
      <alignment horizontal="center" vertical="center"/>
    </xf>
    <xf numFmtId="177" fontId="30" fillId="3" borderId="50" xfId="1" applyNumberFormat="1" applyFont="1" applyFill="1" applyBorder="1" applyAlignment="1">
      <alignment horizontal="center" vertical="center"/>
    </xf>
    <xf numFmtId="177" fontId="14" fillId="4" borderId="52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 wrapText="1"/>
    </xf>
    <xf numFmtId="177" fontId="36" fillId="5" borderId="4" xfId="0" applyNumberFormat="1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34" fillId="9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179" fontId="34" fillId="0" borderId="4" xfId="0" applyNumberFormat="1" applyFont="1" applyBorder="1" applyAlignment="1">
      <alignment horizontal="center" vertical="center"/>
    </xf>
    <xf numFmtId="0" fontId="34" fillId="0" borderId="0" xfId="0" applyFont="1"/>
    <xf numFmtId="179" fontId="34" fillId="0" borderId="0" xfId="0" applyNumberFormat="1" applyFont="1"/>
    <xf numFmtId="177" fontId="19" fillId="0" borderId="6" xfId="0" applyNumberFormat="1" applyFont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vertical="center"/>
    </xf>
    <xf numFmtId="0" fontId="6" fillId="6" borderId="4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/>
    </xf>
    <xf numFmtId="0" fontId="12" fillId="6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6" fillId="0" borderId="26" xfId="0" applyFont="1" applyBorder="1" applyAlignment="1">
      <alignment horizontal="center" vertical="center" wrapText="1"/>
    </xf>
    <xf numFmtId="178" fontId="7" fillId="2" borderId="26" xfId="0" applyNumberFormat="1" applyFont="1" applyFill="1" applyBorder="1" applyAlignment="1">
      <alignment horizontal="right" vertical="center"/>
    </xf>
    <xf numFmtId="177" fontId="16" fillId="0" borderId="38" xfId="0" applyNumberFormat="1" applyFont="1" applyBorder="1" applyAlignment="1">
      <alignment horizontal="center" vertical="center"/>
    </xf>
    <xf numFmtId="177" fontId="7" fillId="2" borderId="38" xfId="0" applyNumberFormat="1" applyFont="1" applyFill="1" applyBorder="1" applyAlignment="1">
      <alignment horizontal="right" vertical="center"/>
    </xf>
    <xf numFmtId="178" fontId="18" fillId="2" borderId="11" xfId="0" applyNumberFormat="1" applyFont="1" applyFill="1" applyBorder="1" applyAlignment="1">
      <alignment horizontal="right" vertical="center"/>
    </xf>
    <xf numFmtId="177" fontId="18" fillId="3" borderId="6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1" fontId="6" fillId="2" borderId="1" xfId="0" applyNumberFormat="1" applyFont="1" applyFill="1" applyBorder="1" applyAlignment="1">
      <alignment horizontal="center" vertical="center"/>
    </xf>
    <xf numFmtId="181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20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left" vertical="center" wrapText="1"/>
    </xf>
    <xf numFmtId="0" fontId="16" fillId="12" borderId="2" xfId="0" applyFont="1" applyFill="1" applyBorder="1" applyAlignment="1">
      <alignment horizontal="left" vertical="center" wrapText="1"/>
    </xf>
    <xf numFmtId="0" fontId="16" fillId="12" borderId="3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6" fontId="14" fillId="3" borderId="9" xfId="1" applyNumberFormat="1" applyFont="1" applyFill="1" applyBorder="1" applyAlignment="1">
      <alignment horizontal="center" vertical="center"/>
    </xf>
    <xf numFmtId="177" fontId="14" fillId="3" borderId="20" xfId="1" applyNumberFormat="1" applyFont="1" applyFill="1" applyBorder="1" applyAlignment="1">
      <alignment horizontal="center" vertical="center"/>
    </xf>
    <xf numFmtId="177" fontId="14" fillId="3" borderId="42" xfId="1" applyNumberFormat="1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177" fontId="30" fillId="3" borderId="51" xfId="1" applyNumberFormat="1" applyFont="1" applyFill="1" applyBorder="1" applyAlignment="1">
      <alignment horizontal="center" vertical="center"/>
    </xf>
    <xf numFmtId="177" fontId="30" fillId="3" borderId="49" xfId="1" applyNumberFormat="1" applyFont="1" applyFill="1" applyBorder="1" applyAlignment="1">
      <alignment horizontal="center" vertical="center"/>
    </xf>
    <xf numFmtId="177" fontId="14" fillId="4" borderId="17" xfId="1" applyNumberFormat="1" applyFont="1" applyFill="1" applyBorder="1" applyAlignment="1">
      <alignment horizontal="center" vertical="center"/>
    </xf>
    <xf numFmtId="177" fontId="14" fillId="4" borderId="19" xfId="1" applyNumberFormat="1" applyFont="1" applyFill="1" applyBorder="1" applyAlignment="1">
      <alignment horizontal="center" vertical="center"/>
    </xf>
    <xf numFmtId="176" fontId="14" fillId="3" borderId="21" xfId="1" applyNumberFormat="1" applyFont="1" applyFill="1" applyBorder="1" applyAlignment="1">
      <alignment horizontal="center" vertical="center"/>
    </xf>
    <xf numFmtId="176" fontId="14" fillId="3" borderId="27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77" fontId="14" fillId="3" borderId="18" xfId="1" applyNumberFormat="1" applyFont="1" applyFill="1" applyBorder="1" applyAlignment="1">
      <alignment horizontal="left" vertical="top"/>
    </xf>
    <xf numFmtId="177" fontId="14" fillId="3" borderId="24" xfId="1" applyNumberFormat="1" applyFont="1" applyFill="1" applyBorder="1" applyAlignment="1">
      <alignment horizontal="left" vertical="top"/>
    </xf>
    <xf numFmtId="177" fontId="14" fillId="3" borderId="3" xfId="1" applyNumberFormat="1" applyFont="1" applyFill="1" applyBorder="1" applyAlignment="1">
      <alignment horizontal="left" vertical="top"/>
    </xf>
    <xf numFmtId="176" fontId="14" fillId="3" borderId="46" xfId="1" applyNumberFormat="1" applyFont="1" applyFill="1" applyBorder="1" applyAlignment="1">
      <alignment horizontal="center" vertical="center" wrapText="1"/>
    </xf>
    <xf numFmtId="176" fontId="14" fillId="3" borderId="47" xfId="1" applyNumberFormat="1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wrapText="1"/>
    </xf>
    <xf numFmtId="0" fontId="11" fillId="11" borderId="23" xfId="0" applyFont="1" applyFill="1" applyBorder="1" applyAlignment="1">
      <alignment horizont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77" fontId="30" fillId="3" borderId="20" xfId="1" applyNumberFormat="1" applyFont="1" applyFill="1" applyBorder="1" applyAlignment="1">
      <alignment horizontal="center" vertical="center"/>
    </xf>
    <xf numFmtId="177" fontId="30" fillId="3" borderId="42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/>
    </xf>
    <xf numFmtId="0" fontId="11" fillId="7" borderId="2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left" vertical="center"/>
    </xf>
    <xf numFmtId="0" fontId="11" fillId="7" borderId="4" xfId="0" applyFont="1" applyFill="1" applyBorder="1" applyAlignment="1">
      <alignment horizontal="left" vertical="center"/>
    </xf>
    <xf numFmtId="176" fontId="12" fillId="3" borderId="1" xfId="0" applyNumberFormat="1" applyFont="1" applyFill="1" applyBorder="1" applyAlignment="1">
      <alignment horizontal="center" vertical="center"/>
    </xf>
    <xf numFmtId="176" fontId="12" fillId="3" borderId="3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21" fillId="7" borderId="4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18" xfId="0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33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left" vertical="center" wrapText="1"/>
    </xf>
    <xf numFmtId="0" fontId="12" fillId="3" borderId="31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26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/>
    </xf>
    <xf numFmtId="0" fontId="12" fillId="3" borderId="43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28" fillId="0" borderId="14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80" fontId="9" fillId="2" borderId="4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80" fontId="9" fillId="2" borderId="11" xfId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9" fontId="9" fillId="2" borderId="4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9" fontId="9" fillId="2" borderId="11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7" fillId="5" borderId="13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11" borderId="32" xfId="0" applyFont="1" applyFill="1" applyBorder="1" applyAlignment="1">
      <alignment vertical="center" wrapText="1"/>
    </xf>
    <xf numFmtId="0" fontId="18" fillId="3" borderId="32" xfId="0" applyFont="1" applyFill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/>
    </xf>
    <xf numFmtId="0" fontId="18" fillId="11" borderId="34" xfId="0" applyFont="1" applyFill="1" applyBorder="1" applyAlignment="1">
      <alignment horizontal="left" vertical="center" wrapText="1"/>
    </xf>
    <xf numFmtId="0" fontId="18" fillId="11" borderId="22" xfId="0" applyFont="1" applyFill="1" applyBorder="1" applyAlignment="1">
      <alignment horizontal="left" vertical="center" wrapText="1"/>
    </xf>
    <xf numFmtId="0" fontId="18" fillId="3" borderId="35" xfId="0" applyFont="1" applyFill="1" applyBorder="1" applyAlignment="1">
      <alignment vertical="center"/>
    </xf>
    <xf numFmtId="0" fontId="18" fillId="0" borderId="6" xfId="0" applyFont="1" applyBorder="1" applyAlignment="1">
      <alignment horizontal="left" vertical="center" wrapText="1"/>
    </xf>
    <xf numFmtId="0" fontId="18" fillId="11" borderId="29" xfId="0" applyFont="1" applyFill="1" applyBorder="1" applyAlignment="1">
      <alignment vertical="center" wrapText="1"/>
    </xf>
    <xf numFmtId="0" fontId="18" fillId="3" borderId="30" xfId="0" applyFont="1" applyFill="1" applyBorder="1" applyAlignment="1">
      <alignment horizontal="left" vertical="center"/>
    </xf>
    <xf numFmtId="0" fontId="42" fillId="0" borderId="4" xfId="0" applyFont="1" applyBorder="1" applyAlignment="1">
      <alignment horizontal="left" vertical="center" wrapText="1"/>
    </xf>
    <xf numFmtId="0" fontId="42" fillId="0" borderId="4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</xdr:row>
          <xdr:rowOff>60960</xdr:rowOff>
        </xdr:from>
        <xdr:to>
          <xdr:col>15</xdr:col>
          <xdr:colOff>38100</xdr:colOff>
          <xdr:row>3</xdr:row>
          <xdr:rowOff>304800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大北勢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3</xdr:row>
          <xdr:rowOff>60960</xdr:rowOff>
        </xdr:from>
        <xdr:to>
          <xdr:col>16</xdr:col>
          <xdr:colOff>22860</xdr:colOff>
          <xdr:row>3</xdr:row>
          <xdr:rowOff>304800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竹圍子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3</xdr:row>
          <xdr:rowOff>60960</xdr:rowOff>
        </xdr:from>
        <xdr:to>
          <xdr:col>16</xdr:col>
          <xdr:colOff>609600</xdr:colOff>
          <xdr:row>3</xdr:row>
          <xdr:rowOff>304800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石榴班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4</xdr:row>
          <xdr:rowOff>114300</xdr:rowOff>
        </xdr:from>
        <xdr:to>
          <xdr:col>7</xdr:col>
          <xdr:colOff>1013460</xdr:colOff>
          <xdr:row>4</xdr:row>
          <xdr:rowOff>358140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4</xdr:row>
          <xdr:rowOff>480060</xdr:rowOff>
        </xdr:from>
        <xdr:to>
          <xdr:col>7</xdr:col>
          <xdr:colOff>1242060</xdr:colOff>
          <xdr:row>4</xdr:row>
          <xdr:rowOff>723900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6</xdr:row>
          <xdr:rowOff>114300</xdr:rowOff>
        </xdr:from>
        <xdr:to>
          <xdr:col>7</xdr:col>
          <xdr:colOff>1013460</xdr:colOff>
          <xdr:row>6</xdr:row>
          <xdr:rowOff>358140</xdr:rowOff>
        </xdr:to>
        <xdr:sp macro="" textlink="">
          <xdr:nvSpPr>
            <xdr:cNvPr id="9342" name="Check Box 126" hidden="1">
              <a:extLst>
                <a:ext uri="{63B3BB69-23CF-44E3-9099-C40C66FF867C}">
                  <a14:compatExt spid="_x0000_s9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6</xdr:row>
          <xdr:rowOff>289560</xdr:rowOff>
        </xdr:from>
        <xdr:to>
          <xdr:col>8</xdr:col>
          <xdr:colOff>0</xdr:colOff>
          <xdr:row>6</xdr:row>
          <xdr:rowOff>533400</xdr:rowOff>
        </xdr:to>
        <xdr:sp macro="" textlink="">
          <xdr:nvSpPr>
            <xdr:cNvPr id="9343" name="Check Box 127" hidden="1">
              <a:extLst>
                <a:ext uri="{63B3BB69-23CF-44E3-9099-C40C66FF867C}">
                  <a14:compatExt spid="_x0000_s9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設備流量規格推估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10</xdr:row>
          <xdr:rowOff>114300</xdr:rowOff>
        </xdr:from>
        <xdr:to>
          <xdr:col>7</xdr:col>
          <xdr:colOff>1013460</xdr:colOff>
          <xdr:row>10</xdr:row>
          <xdr:rowOff>358140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10</xdr:row>
          <xdr:rowOff>289560</xdr:rowOff>
        </xdr:from>
        <xdr:to>
          <xdr:col>8</xdr:col>
          <xdr:colOff>0</xdr:colOff>
          <xdr:row>10</xdr:row>
          <xdr:rowOff>533400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設備流量規格推估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8</xdr:row>
          <xdr:rowOff>114300</xdr:rowOff>
        </xdr:from>
        <xdr:to>
          <xdr:col>7</xdr:col>
          <xdr:colOff>1013460</xdr:colOff>
          <xdr:row>8</xdr:row>
          <xdr:rowOff>358140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8</xdr:row>
          <xdr:rowOff>289560</xdr:rowOff>
        </xdr:from>
        <xdr:to>
          <xdr:col>8</xdr:col>
          <xdr:colOff>0</xdr:colOff>
          <xdr:row>9</xdr:row>
          <xdr:rowOff>144780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設備流量規格推估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7</xdr:row>
          <xdr:rowOff>114300</xdr:rowOff>
        </xdr:from>
        <xdr:to>
          <xdr:col>7</xdr:col>
          <xdr:colOff>1013460</xdr:colOff>
          <xdr:row>7</xdr:row>
          <xdr:rowOff>358140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7</xdr:row>
          <xdr:rowOff>289560</xdr:rowOff>
        </xdr:from>
        <xdr:to>
          <xdr:col>8</xdr:col>
          <xdr:colOff>0</xdr:colOff>
          <xdr:row>7</xdr:row>
          <xdr:rowOff>533400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設備流量規格推估(表3)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11</xdr:row>
          <xdr:rowOff>114300</xdr:rowOff>
        </xdr:from>
        <xdr:to>
          <xdr:col>7</xdr:col>
          <xdr:colOff>1013460</xdr:colOff>
          <xdr:row>11</xdr:row>
          <xdr:rowOff>358140</xdr:rowOff>
        </xdr:to>
        <xdr:sp macro="" textlink="">
          <xdr:nvSpPr>
            <xdr:cNvPr id="9395" name="Check Box 179" hidden="1">
              <a:extLst>
                <a:ext uri="{63B3BB69-23CF-44E3-9099-C40C66FF867C}">
                  <a14:compatExt spid="_x0000_s9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11</xdr:row>
          <xdr:rowOff>289560</xdr:rowOff>
        </xdr:from>
        <xdr:to>
          <xdr:col>8</xdr:col>
          <xdr:colOff>0</xdr:colOff>
          <xdr:row>12</xdr:row>
          <xdr:rowOff>144780</xdr:rowOff>
        </xdr:to>
        <xdr:sp macro="" textlink="">
          <xdr:nvSpPr>
            <xdr:cNvPr id="9396" name="Check Box 180" hidden="1">
              <a:extLst>
                <a:ext uri="{63B3BB69-23CF-44E3-9099-C40C66FF867C}">
                  <a14:compatExt spid="_x0000_s9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設備流量規格推估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4</xdr:row>
          <xdr:rowOff>297180</xdr:rowOff>
        </xdr:from>
        <xdr:to>
          <xdr:col>7</xdr:col>
          <xdr:colOff>1371600</xdr:colOff>
          <xdr:row>4</xdr:row>
          <xdr:rowOff>541020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設備流量規格推估(表3)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5</xdr:row>
          <xdr:rowOff>114300</xdr:rowOff>
        </xdr:from>
        <xdr:to>
          <xdr:col>7</xdr:col>
          <xdr:colOff>1021080</xdr:colOff>
          <xdr:row>5</xdr:row>
          <xdr:rowOff>358140</xdr:rowOff>
        </xdr:to>
        <xdr:sp macro="" textlink="">
          <xdr:nvSpPr>
            <xdr:cNvPr id="9403" name="Check Box 187" hidden="1">
              <a:extLst>
                <a:ext uri="{63B3BB69-23CF-44E3-9099-C40C66FF867C}">
                  <a14:compatExt spid="_x0000_s9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5</xdr:row>
          <xdr:rowOff>297180</xdr:rowOff>
        </xdr:from>
        <xdr:to>
          <xdr:col>7</xdr:col>
          <xdr:colOff>1371600</xdr:colOff>
          <xdr:row>5</xdr:row>
          <xdr:rowOff>541020</xdr:rowOff>
        </xdr:to>
        <xdr:sp macro="" textlink="">
          <xdr:nvSpPr>
            <xdr:cNvPr id="9405" name="Check Box 189" hidden="1">
              <a:extLst>
                <a:ext uri="{63B3BB69-23CF-44E3-9099-C40C66FF867C}">
                  <a14:compatExt spid="_x0000_s9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設備流量規格推估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</xdr:row>
          <xdr:rowOff>114300</xdr:rowOff>
        </xdr:from>
        <xdr:to>
          <xdr:col>9</xdr:col>
          <xdr:colOff>1013460</xdr:colOff>
          <xdr:row>4</xdr:row>
          <xdr:rowOff>358140</xdr:rowOff>
        </xdr:to>
        <xdr:sp macro="" textlink="">
          <xdr:nvSpPr>
            <xdr:cNvPr id="9406" name="Check Box 190" hidden="1">
              <a:extLst>
                <a:ext uri="{63B3BB69-23CF-44E3-9099-C40C66FF867C}">
                  <a14:compatExt spid="_x0000_s9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</xdr:row>
          <xdr:rowOff>297180</xdr:rowOff>
        </xdr:from>
        <xdr:to>
          <xdr:col>9</xdr:col>
          <xdr:colOff>1127760</xdr:colOff>
          <xdr:row>4</xdr:row>
          <xdr:rowOff>533400</xdr:rowOff>
        </xdr:to>
        <xdr:sp macro="" textlink="">
          <xdr:nvSpPr>
            <xdr:cNvPr id="9407" name="Check Box 191" hidden="1">
              <a:extLst>
                <a:ext uri="{63B3BB69-23CF-44E3-9099-C40C66FF867C}">
                  <a14:compatExt spid="_x0000_s9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經驗公式(表3)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5</xdr:row>
          <xdr:rowOff>114300</xdr:rowOff>
        </xdr:from>
        <xdr:to>
          <xdr:col>9</xdr:col>
          <xdr:colOff>1013460</xdr:colOff>
          <xdr:row>5</xdr:row>
          <xdr:rowOff>358140</xdr:rowOff>
        </xdr:to>
        <xdr:sp macro="" textlink="">
          <xdr:nvSpPr>
            <xdr:cNvPr id="9409" name="Check Box 193" hidden="1">
              <a:extLst>
                <a:ext uri="{63B3BB69-23CF-44E3-9099-C40C66FF867C}">
                  <a14:compatExt spid="_x0000_s9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5</xdr:row>
          <xdr:rowOff>289560</xdr:rowOff>
        </xdr:from>
        <xdr:to>
          <xdr:col>9</xdr:col>
          <xdr:colOff>1127760</xdr:colOff>
          <xdr:row>5</xdr:row>
          <xdr:rowOff>525780</xdr:rowOff>
        </xdr:to>
        <xdr:sp macro="" textlink="">
          <xdr:nvSpPr>
            <xdr:cNvPr id="9410" name="Check Box 194" hidden="1">
              <a:extLst>
                <a:ext uri="{63B3BB69-23CF-44E3-9099-C40C66FF867C}">
                  <a14:compatExt spid="_x0000_s9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經驗公式(表3)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6</xdr:row>
          <xdr:rowOff>114300</xdr:rowOff>
        </xdr:from>
        <xdr:to>
          <xdr:col>9</xdr:col>
          <xdr:colOff>1013460</xdr:colOff>
          <xdr:row>6</xdr:row>
          <xdr:rowOff>358140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6</xdr:row>
          <xdr:rowOff>297180</xdr:rowOff>
        </xdr:from>
        <xdr:to>
          <xdr:col>9</xdr:col>
          <xdr:colOff>1127760</xdr:colOff>
          <xdr:row>6</xdr:row>
          <xdr:rowOff>533400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經驗公式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10</xdr:row>
          <xdr:rowOff>114300</xdr:rowOff>
        </xdr:from>
        <xdr:to>
          <xdr:col>9</xdr:col>
          <xdr:colOff>1013460</xdr:colOff>
          <xdr:row>10</xdr:row>
          <xdr:rowOff>358140</xdr:rowOff>
        </xdr:to>
        <xdr:sp macro="" textlink="">
          <xdr:nvSpPr>
            <xdr:cNvPr id="9415" name="Check Box 199" hidden="1">
              <a:extLst>
                <a:ext uri="{63B3BB69-23CF-44E3-9099-C40C66FF867C}">
                  <a14:compatExt spid="_x0000_s9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10</xdr:row>
          <xdr:rowOff>289560</xdr:rowOff>
        </xdr:from>
        <xdr:to>
          <xdr:col>9</xdr:col>
          <xdr:colOff>1127760</xdr:colOff>
          <xdr:row>10</xdr:row>
          <xdr:rowOff>525780</xdr:rowOff>
        </xdr:to>
        <xdr:sp macro="" textlink="">
          <xdr:nvSpPr>
            <xdr:cNvPr id="9416" name="Check Box 200" hidden="1">
              <a:extLst>
                <a:ext uri="{63B3BB69-23CF-44E3-9099-C40C66FF867C}">
                  <a14:compatExt spid="_x0000_s9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經驗公式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8</xdr:row>
          <xdr:rowOff>114300</xdr:rowOff>
        </xdr:from>
        <xdr:to>
          <xdr:col>9</xdr:col>
          <xdr:colOff>1013460</xdr:colOff>
          <xdr:row>8</xdr:row>
          <xdr:rowOff>358140</xdr:rowOff>
        </xdr:to>
        <xdr:sp macro="" textlink="">
          <xdr:nvSpPr>
            <xdr:cNvPr id="9418" name="Check Box 202" hidden="1">
              <a:extLst>
                <a:ext uri="{63B3BB69-23CF-44E3-9099-C40C66FF867C}">
                  <a14:compatExt spid="_x0000_s9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8</xdr:row>
          <xdr:rowOff>289560</xdr:rowOff>
        </xdr:from>
        <xdr:to>
          <xdr:col>9</xdr:col>
          <xdr:colOff>1127760</xdr:colOff>
          <xdr:row>9</xdr:row>
          <xdr:rowOff>137160</xdr:rowOff>
        </xdr:to>
        <xdr:sp macro="" textlink="">
          <xdr:nvSpPr>
            <xdr:cNvPr id="9419" name="Check Box 203" hidden="1">
              <a:extLst>
                <a:ext uri="{63B3BB69-23CF-44E3-9099-C40C66FF867C}">
                  <a14:compatExt spid="_x0000_s9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經驗公式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7</xdr:row>
          <xdr:rowOff>114300</xdr:rowOff>
        </xdr:from>
        <xdr:to>
          <xdr:col>9</xdr:col>
          <xdr:colOff>1013460</xdr:colOff>
          <xdr:row>7</xdr:row>
          <xdr:rowOff>358140</xdr:rowOff>
        </xdr:to>
        <xdr:sp macro="" textlink="">
          <xdr:nvSpPr>
            <xdr:cNvPr id="9421" name="Check Box 205" hidden="1">
              <a:extLst>
                <a:ext uri="{63B3BB69-23CF-44E3-9099-C40C66FF867C}">
                  <a14:compatExt spid="_x0000_s9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7</xdr:row>
          <xdr:rowOff>289560</xdr:rowOff>
        </xdr:from>
        <xdr:to>
          <xdr:col>9</xdr:col>
          <xdr:colOff>1127760</xdr:colOff>
          <xdr:row>7</xdr:row>
          <xdr:rowOff>525780</xdr:rowOff>
        </xdr:to>
        <xdr:sp macro="" textlink="">
          <xdr:nvSpPr>
            <xdr:cNvPr id="9422" name="Check Box 206" hidden="1">
              <a:extLst>
                <a:ext uri="{63B3BB69-23CF-44E3-9099-C40C66FF867C}">
                  <a14:compatExt spid="_x0000_s9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經驗公式(表3)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11</xdr:row>
          <xdr:rowOff>114300</xdr:rowOff>
        </xdr:from>
        <xdr:to>
          <xdr:col>9</xdr:col>
          <xdr:colOff>1013460</xdr:colOff>
          <xdr:row>11</xdr:row>
          <xdr:rowOff>358140</xdr:rowOff>
        </xdr:to>
        <xdr:sp macro="" textlink="">
          <xdr:nvSpPr>
            <xdr:cNvPr id="9424" name="Check Box 208" hidden="1">
              <a:extLst>
                <a:ext uri="{63B3BB69-23CF-44E3-9099-C40C66FF867C}">
                  <a14:compatExt spid="_x0000_s9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水表/計量設備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11</xdr:row>
          <xdr:rowOff>289560</xdr:rowOff>
        </xdr:from>
        <xdr:to>
          <xdr:col>9</xdr:col>
          <xdr:colOff>1127760</xdr:colOff>
          <xdr:row>12</xdr:row>
          <xdr:rowOff>137160</xdr:rowOff>
        </xdr:to>
        <xdr:sp macro="" textlink="">
          <xdr:nvSpPr>
            <xdr:cNvPr id="9425" name="Check Box 209" hidden="1">
              <a:extLst>
                <a:ext uri="{63B3BB69-23CF-44E3-9099-C40C66FF867C}">
                  <a14:compatExt spid="_x0000_s9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經驗公式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5</xdr:row>
          <xdr:rowOff>480060</xdr:rowOff>
        </xdr:from>
        <xdr:to>
          <xdr:col>7</xdr:col>
          <xdr:colOff>1242060</xdr:colOff>
          <xdr:row>5</xdr:row>
          <xdr:rowOff>723900</xdr:rowOff>
        </xdr:to>
        <xdr:sp macro="" textlink="">
          <xdr:nvSpPr>
            <xdr:cNvPr id="9433" name="Check Box 217" hidden="1">
              <a:extLst>
                <a:ext uri="{63B3BB69-23CF-44E3-9099-C40C66FF867C}">
                  <a14:compatExt spid="_x0000_s9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6</xdr:row>
          <xdr:rowOff>472440</xdr:rowOff>
        </xdr:from>
        <xdr:to>
          <xdr:col>7</xdr:col>
          <xdr:colOff>1234440</xdr:colOff>
          <xdr:row>6</xdr:row>
          <xdr:rowOff>716280</xdr:rowOff>
        </xdr:to>
        <xdr:sp macro="" textlink="">
          <xdr:nvSpPr>
            <xdr:cNvPr id="9434" name="Check Box 218" hidden="1">
              <a:extLst>
                <a:ext uri="{63B3BB69-23CF-44E3-9099-C40C66FF867C}">
                  <a14:compatExt spid="_x0000_s9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7</xdr:row>
          <xdr:rowOff>480060</xdr:rowOff>
        </xdr:from>
        <xdr:to>
          <xdr:col>7</xdr:col>
          <xdr:colOff>1242060</xdr:colOff>
          <xdr:row>7</xdr:row>
          <xdr:rowOff>723900</xdr:rowOff>
        </xdr:to>
        <xdr:sp macro="" textlink="">
          <xdr:nvSpPr>
            <xdr:cNvPr id="9435" name="Check Box 219" hidden="1">
              <a:extLst>
                <a:ext uri="{63B3BB69-23CF-44E3-9099-C40C66FF867C}">
                  <a14:compatExt spid="_x0000_s9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9</xdr:row>
          <xdr:rowOff>91440</xdr:rowOff>
        </xdr:from>
        <xdr:to>
          <xdr:col>7</xdr:col>
          <xdr:colOff>1242060</xdr:colOff>
          <xdr:row>9</xdr:row>
          <xdr:rowOff>335280</xdr:rowOff>
        </xdr:to>
        <xdr:sp macro="" textlink="">
          <xdr:nvSpPr>
            <xdr:cNvPr id="9436" name="Check Box 220" hidden="1">
              <a:extLst>
                <a:ext uri="{63B3BB69-23CF-44E3-9099-C40C66FF867C}">
                  <a14:compatExt spid="_x0000_s9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10</xdr:row>
          <xdr:rowOff>480060</xdr:rowOff>
        </xdr:from>
        <xdr:to>
          <xdr:col>7</xdr:col>
          <xdr:colOff>1242060</xdr:colOff>
          <xdr:row>10</xdr:row>
          <xdr:rowOff>723900</xdr:rowOff>
        </xdr:to>
        <xdr:sp macro="" textlink="">
          <xdr:nvSpPr>
            <xdr:cNvPr id="9437" name="Check Box 221" hidden="1">
              <a:extLst>
                <a:ext uri="{63B3BB69-23CF-44E3-9099-C40C66FF867C}">
                  <a14:compatExt spid="_x0000_s9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12</xdr:row>
          <xdr:rowOff>91440</xdr:rowOff>
        </xdr:from>
        <xdr:to>
          <xdr:col>7</xdr:col>
          <xdr:colOff>1242060</xdr:colOff>
          <xdr:row>12</xdr:row>
          <xdr:rowOff>335280</xdr:rowOff>
        </xdr:to>
        <xdr:sp macro="" textlink="">
          <xdr:nvSpPr>
            <xdr:cNvPr id="9438" name="Check Box 222" hidden="1">
              <a:extLst>
                <a:ext uri="{63B3BB69-23CF-44E3-9099-C40C66FF867C}">
                  <a14:compatExt spid="_x0000_s9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</xdr:row>
          <xdr:rowOff>480060</xdr:rowOff>
        </xdr:from>
        <xdr:to>
          <xdr:col>9</xdr:col>
          <xdr:colOff>1234440</xdr:colOff>
          <xdr:row>4</xdr:row>
          <xdr:rowOff>723900</xdr:rowOff>
        </xdr:to>
        <xdr:sp macro="" textlink="">
          <xdr:nvSpPr>
            <xdr:cNvPr id="9439" name="Check Box 223" hidden="1">
              <a:extLst>
                <a:ext uri="{63B3BB69-23CF-44E3-9099-C40C66FF867C}">
                  <a14:compatExt spid="_x0000_s9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5</xdr:row>
          <xdr:rowOff>480060</xdr:rowOff>
        </xdr:from>
        <xdr:to>
          <xdr:col>9</xdr:col>
          <xdr:colOff>1242060</xdr:colOff>
          <xdr:row>5</xdr:row>
          <xdr:rowOff>723900</xdr:rowOff>
        </xdr:to>
        <xdr:sp macro="" textlink="">
          <xdr:nvSpPr>
            <xdr:cNvPr id="9440" name="Check Box 224" hidden="1">
              <a:extLst>
                <a:ext uri="{63B3BB69-23CF-44E3-9099-C40C66FF867C}">
                  <a14:compatExt spid="_x0000_s9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6</xdr:row>
          <xdr:rowOff>480060</xdr:rowOff>
        </xdr:from>
        <xdr:to>
          <xdr:col>9</xdr:col>
          <xdr:colOff>1234440</xdr:colOff>
          <xdr:row>6</xdr:row>
          <xdr:rowOff>723900</xdr:rowOff>
        </xdr:to>
        <xdr:sp macro="" textlink="">
          <xdr:nvSpPr>
            <xdr:cNvPr id="9441" name="Check Box 225" hidden="1">
              <a:extLst>
                <a:ext uri="{63B3BB69-23CF-44E3-9099-C40C66FF867C}">
                  <a14:compatExt spid="_x0000_s9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7</xdr:row>
          <xdr:rowOff>480060</xdr:rowOff>
        </xdr:from>
        <xdr:to>
          <xdr:col>9</xdr:col>
          <xdr:colOff>1234440</xdr:colOff>
          <xdr:row>7</xdr:row>
          <xdr:rowOff>723900</xdr:rowOff>
        </xdr:to>
        <xdr:sp macro="" textlink="">
          <xdr:nvSpPr>
            <xdr:cNvPr id="9442" name="Check Box 226" hidden="1">
              <a:extLst>
                <a:ext uri="{63B3BB69-23CF-44E3-9099-C40C66FF867C}">
                  <a14:compatExt spid="_x0000_s9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9</xdr:row>
          <xdr:rowOff>91440</xdr:rowOff>
        </xdr:from>
        <xdr:to>
          <xdr:col>9</xdr:col>
          <xdr:colOff>1234440</xdr:colOff>
          <xdr:row>9</xdr:row>
          <xdr:rowOff>335280</xdr:rowOff>
        </xdr:to>
        <xdr:sp macro="" textlink="">
          <xdr:nvSpPr>
            <xdr:cNvPr id="9443" name="Check Box 227" hidden="1">
              <a:extLst>
                <a:ext uri="{63B3BB69-23CF-44E3-9099-C40C66FF867C}">
                  <a14:compatExt spid="_x0000_s9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10</xdr:row>
          <xdr:rowOff>480060</xdr:rowOff>
        </xdr:from>
        <xdr:to>
          <xdr:col>9</xdr:col>
          <xdr:colOff>1234440</xdr:colOff>
          <xdr:row>10</xdr:row>
          <xdr:rowOff>723900</xdr:rowOff>
        </xdr:to>
        <xdr:sp macro="" textlink="">
          <xdr:nvSpPr>
            <xdr:cNvPr id="9444" name="Check Box 228" hidden="1">
              <a:extLst>
                <a:ext uri="{63B3BB69-23CF-44E3-9099-C40C66FF867C}">
                  <a14:compatExt spid="_x0000_s9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12</xdr:row>
          <xdr:rowOff>91440</xdr:rowOff>
        </xdr:from>
        <xdr:to>
          <xdr:col>9</xdr:col>
          <xdr:colOff>1234440</xdr:colOff>
          <xdr:row>12</xdr:row>
          <xdr:rowOff>335280</xdr:rowOff>
        </xdr:to>
        <xdr:sp macro="" textlink="">
          <xdr:nvSpPr>
            <xdr:cNvPr id="9445" name="Check Box 229" hidden="1">
              <a:extLst>
                <a:ext uri="{63B3BB69-23CF-44E3-9099-C40C66FF867C}">
                  <a14:compatExt spid="_x0000_s9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其它(請於備註欄說明)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13</xdr:row>
      <xdr:rowOff>179296</xdr:rowOff>
    </xdr:from>
    <xdr:to>
      <xdr:col>11</xdr:col>
      <xdr:colOff>624459</xdr:colOff>
      <xdr:row>13</xdr:row>
      <xdr:rowOff>717176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1530" y="5767296"/>
          <a:ext cx="2932870" cy="53788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14</xdr:row>
      <xdr:rowOff>179290</xdr:rowOff>
    </xdr:from>
    <xdr:to>
      <xdr:col>12</xdr:col>
      <xdr:colOff>2173</xdr:colOff>
      <xdr:row>14</xdr:row>
      <xdr:rowOff>732114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1529" y="6656290"/>
          <a:ext cx="4764225" cy="552824"/>
        </a:xfrm>
        <a:prstGeom prst="rect">
          <a:avLst/>
        </a:prstGeom>
      </xdr:spPr>
    </xdr:pic>
    <xdr:clientData/>
  </xdr:twoCellAnchor>
  <xdr:twoCellAnchor editAs="oneCell">
    <xdr:from>
      <xdr:col>7</xdr:col>
      <xdr:colOff>14940</xdr:colOff>
      <xdr:row>15</xdr:row>
      <xdr:rowOff>164357</xdr:rowOff>
    </xdr:from>
    <xdr:to>
      <xdr:col>12</xdr:col>
      <xdr:colOff>3380</xdr:colOff>
      <xdr:row>15</xdr:row>
      <xdr:rowOff>717181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469" y="7530357"/>
          <a:ext cx="4704772" cy="552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39019</xdr:colOff>
      <xdr:row>0</xdr:row>
      <xdr:rowOff>327660</xdr:rowOff>
    </xdr:from>
    <xdr:to>
      <xdr:col>37</xdr:col>
      <xdr:colOff>471605</xdr:colOff>
      <xdr:row>18</xdr:row>
      <xdr:rowOff>145415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4159" y="327660"/>
          <a:ext cx="7778266" cy="34448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</xdr:row>
          <xdr:rowOff>76200</xdr:rowOff>
        </xdr:from>
        <xdr:to>
          <xdr:col>19</xdr:col>
          <xdr:colOff>441960</xdr:colOff>
          <xdr:row>50</xdr:row>
          <xdr:rowOff>114300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26" Type="http://schemas.openxmlformats.org/officeDocument/2006/relationships/ctrlProp" Target="../ctrlProps/ctrlProp26.xml"/><Relationship Id="rId39" Type="http://schemas.openxmlformats.org/officeDocument/2006/relationships/ctrlProp" Target="../ctrlProps/ctrlProp39.xml"/><Relationship Id="rId21" Type="http://schemas.openxmlformats.org/officeDocument/2006/relationships/ctrlProp" Target="../ctrlProps/ctrlProp21.xml"/><Relationship Id="rId34" Type="http://schemas.openxmlformats.org/officeDocument/2006/relationships/ctrlProp" Target="../ctrlProps/ctrlProp34.xml"/><Relationship Id="rId42" Type="http://schemas.openxmlformats.org/officeDocument/2006/relationships/ctrlProp" Target="../ctrlProps/ctrlProp42.x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29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24" Type="http://schemas.openxmlformats.org/officeDocument/2006/relationships/ctrlProp" Target="../ctrlProps/ctrlProp24.xml"/><Relationship Id="rId32" Type="http://schemas.openxmlformats.org/officeDocument/2006/relationships/ctrlProp" Target="../ctrlProps/ctrlProp32.xml"/><Relationship Id="rId37" Type="http://schemas.openxmlformats.org/officeDocument/2006/relationships/ctrlProp" Target="../ctrlProps/ctrlProp37.xml"/><Relationship Id="rId40" Type="http://schemas.openxmlformats.org/officeDocument/2006/relationships/ctrlProp" Target="../ctrlProps/ctrlProp40.xml"/><Relationship Id="rId45" Type="http://schemas.openxmlformats.org/officeDocument/2006/relationships/ctrlProp" Target="../ctrlProps/ctrlProp45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23" Type="http://schemas.openxmlformats.org/officeDocument/2006/relationships/ctrlProp" Target="../ctrlProps/ctrlProp23.xml"/><Relationship Id="rId28" Type="http://schemas.openxmlformats.org/officeDocument/2006/relationships/ctrlProp" Target="../ctrlProps/ctrlProp28.xml"/><Relationship Id="rId36" Type="http://schemas.openxmlformats.org/officeDocument/2006/relationships/ctrlProp" Target="../ctrlProps/ctrlProp36.xml"/><Relationship Id="rId10" Type="http://schemas.openxmlformats.org/officeDocument/2006/relationships/ctrlProp" Target="../ctrlProps/ctrlProp10.xml"/><Relationship Id="rId19" Type="http://schemas.openxmlformats.org/officeDocument/2006/relationships/ctrlProp" Target="../ctrlProps/ctrlProp19.xml"/><Relationship Id="rId31" Type="http://schemas.openxmlformats.org/officeDocument/2006/relationships/ctrlProp" Target="../ctrlProps/ctrlProp31.xml"/><Relationship Id="rId44" Type="http://schemas.openxmlformats.org/officeDocument/2006/relationships/ctrlProp" Target="../ctrlProps/ctrlProp44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Relationship Id="rId22" Type="http://schemas.openxmlformats.org/officeDocument/2006/relationships/ctrlProp" Target="../ctrlProps/ctrlProp22.xml"/><Relationship Id="rId27" Type="http://schemas.openxmlformats.org/officeDocument/2006/relationships/ctrlProp" Target="../ctrlProps/ctrlProp27.xml"/><Relationship Id="rId30" Type="http://schemas.openxmlformats.org/officeDocument/2006/relationships/ctrlProp" Target="../ctrlProps/ctrlProp30.xml"/><Relationship Id="rId35" Type="http://schemas.openxmlformats.org/officeDocument/2006/relationships/ctrlProp" Target="../ctrlProps/ctrlProp35.xml"/><Relationship Id="rId43" Type="http://schemas.openxmlformats.org/officeDocument/2006/relationships/ctrlProp" Target="../ctrlProps/ctrlProp43.xml"/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5" Type="http://schemas.openxmlformats.org/officeDocument/2006/relationships/ctrlProp" Target="../ctrlProps/ctrlProp25.xml"/><Relationship Id="rId33" Type="http://schemas.openxmlformats.org/officeDocument/2006/relationships/ctrlProp" Target="../ctrlProps/ctrlProp33.xml"/><Relationship Id="rId38" Type="http://schemas.openxmlformats.org/officeDocument/2006/relationships/ctrlProp" Target="../ctrlProps/ctrlProp38.xml"/><Relationship Id="rId46" Type="http://schemas.openxmlformats.org/officeDocument/2006/relationships/comments" Target="../comments1.xml"/><Relationship Id="rId20" Type="http://schemas.openxmlformats.org/officeDocument/2006/relationships/ctrlProp" Target="../ctrlProps/ctrlProp20.xml"/><Relationship Id="rId41" Type="http://schemas.openxmlformats.org/officeDocument/2006/relationships/ctrlProp" Target="../ctrlProps/ctrlProp4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Visio___.vsd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">
    <tabColor theme="7"/>
    <pageSetUpPr fitToPage="1"/>
  </sheetPr>
  <dimension ref="B1:Q35"/>
  <sheetViews>
    <sheetView view="pageBreakPreview" topLeftCell="A12" zoomScaleNormal="100" zoomScaleSheetLayoutView="100" workbookViewId="0">
      <selection activeCell="P18" sqref="P18:Q18"/>
    </sheetView>
  </sheetViews>
  <sheetFormatPr defaultColWidth="8.75" defaultRowHeight="14.4" x14ac:dyDescent="0.3"/>
  <cols>
    <col min="1" max="1" width="1.75" style="2" customWidth="1"/>
    <col min="2" max="2" width="5.875" style="2" customWidth="1"/>
    <col min="3" max="4" width="5.25" style="2" customWidth="1"/>
    <col min="5" max="5" width="6" style="2" customWidth="1"/>
    <col min="6" max="13" width="5.875" style="2" customWidth="1"/>
    <col min="14" max="14" width="11.5" style="2" customWidth="1"/>
    <col min="15" max="15" width="9.75" style="2" customWidth="1"/>
    <col min="16" max="16" width="10.5" style="2" customWidth="1"/>
    <col min="17" max="17" width="11.375" style="2" customWidth="1"/>
    <col min="18" max="18" width="1.75" style="2" customWidth="1"/>
    <col min="19" max="16384" width="8.75" style="2"/>
  </cols>
  <sheetData>
    <row r="1" spans="2:17" ht="25.8" x14ac:dyDescent="0.3">
      <c r="B1" s="162" t="s">
        <v>104</v>
      </c>
      <c r="C1" s="162"/>
      <c r="D1" s="161" t="s">
        <v>105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2:17" ht="9.4499999999999993" customHeight="1" x14ac:dyDescent="0.3">
      <c r="D2" s="3"/>
    </row>
    <row r="3" spans="2:17" ht="18" x14ac:dyDescent="0.3">
      <c r="B3" s="124" t="s">
        <v>106</v>
      </c>
      <c r="C3" s="124"/>
      <c r="D3" s="124"/>
      <c r="E3" s="124"/>
      <c r="F3" s="124"/>
      <c r="G3" s="124"/>
      <c r="H3" s="124"/>
      <c r="I3" s="124"/>
    </row>
    <row r="4" spans="2:17" ht="26.4" customHeight="1" x14ac:dyDescent="0.3">
      <c r="B4" s="129" t="s">
        <v>227</v>
      </c>
      <c r="C4" s="130"/>
      <c r="D4" s="130"/>
      <c r="E4" s="131"/>
      <c r="F4" s="99"/>
      <c r="G4" s="100"/>
      <c r="H4" s="100"/>
      <c r="I4" s="100"/>
      <c r="J4" s="100"/>
      <c r="K4" s="100"/>
      <c r="L4" s="101"/>
      <c r="M4" s="115" t="s">
        <v>88</v>
      </c>
      <c r="N4" s="117"/>
      <c r="O4" s="163"/>
      <c r="P4" s="164"/>
      <c r="Q4" s="165"/>
    </row>
    <row r="5" spans="2:17" ht="26.4" customHeight="1" x14ac:dyDescent="0.3">
      <c r="B5" s="129" t="s">
        <v>100</v>
      </c>
      <c r="C5" s="130"/>
      <c r="D5" s="130" t="s">
        <v>107</v>
      </c>
      <c r="E5" s="131"/>
      <c r="F5" s="99"/>
      <c r="G5" s="100"/>
      <c r="H5" s="100"/>
      <c r="I5" s="100"/>
      <c r="J5" s="100"/>
      <c r="K5" s="100"/>
      <c r="L5" s="101"/>
      <c r="M5" s="115" t="s">
        <v>89</v>
      </c>
      <c r="N5" s="117"/>
      <c r="O5" s="163"/>
      <c r="P5" s="164"/>
      <c r="Q5" s="165"/>
    </row>
    <row r="6" spans="2:17" ht="26.4" customHeight="1" x14ac:dyDescent="0.3">
      <c r="B6" s="129" t="s">
        <v>228</v>
      </c>
      <c r="C6" s="130"/>
      <c r="D6" s="130" t="s">
        <v>90</v>
      </c>
      <c r="E6" s="131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</row>
    <row r="7" spans="2:17" ht="26.4" customHeight="1" x14ac:dyDescent="0.3">
      <c r="B7" s="146" t="s">
        <v>108</v>
      </c>
      <c r="C7" s="147"/>
      <c r="D7" s="137" t="s">
        <v>91</v>
      </c>
      <c r="E7" s="137"/>
      <c r="F7" s="99"/>
      <c r="G7" s="100"/>
      <c r="H7" s="100"/>
      <c r="I7" s="100"/>
      <c r="J7" s="100"/>
      <c r="K7" s="100"/>
      <c r="L7" s="101"/>
      <c r="M7" s="121" t="s">
        <v>92</v>
      </c>
      <c r="N7" s="122"/>
      <c r="O7" s="99"/>
      <c r="P7" s="100"/>
      <c r="Q7" s="101"/>
    </row>
    <row r="8" spans="2:17" ht="26.4" customHeight="1" x14ac:dyDescent="0.3">
      <c r="B8" s="149"/>
      <c r="C8" s="150"/>
      <c r="D8" s="137" t="s">
        <v>0</v>
      </c>
      <c r="E8" s="137"/>
      <c r="F8" s="99"/>
      <c r="G8" s="100"/>
      <c r="H8" s="100"/>
      <c r="I8" s="100"/>
      <c r="J8" s="100"/>
      <c r="K8" s="100"/>
      <c r="L8" s="101"/>
      <c r="M8" s="121" t="s">
        <v>93</v>
      </c>
      <c r="N8" s="122"/>
      <c r="O8" s="99"/>
      <c r="P8" s="100"/>
      <c r="Q8" s="101"/>
    </row>
    <row r="9" spans="2:17" ht="26.4" customHeight="1" x14ac:dyDescent="0.3">
      <c r="B9" s="129" t="s">
        <v>94</v>
      </c>
      <c r="C9" s="130"/>
      <c r="D9" s="130" t="s">
        <v>103</v>
      </c>
      <c r="E9" s="131"/>
      <c r="F9" s="99"/>
      <c r="G9" s="100"/>
      <c r="H9" s="100"/>
      <c r="I9" s="100"/>
      <c r="J9" s="100"/>
      <c r="K9" s="100"/>
      <c r="L9" s="101"/>
      <c r="M9" s="137" t="s">
        <v>95</v>
      </c>
      <c r="N9" s="137"/>
      <c r="O9" s="99"/>
      <c r="P9" s="100"/>
      <c r="Q9" s="101"/>
    </row>
    <row r="10" spans="2:17" ht="26.4" customHeight="1" x14ac:dyDescent="0.3">
      <c r="B10" s="129" t="s">
        <v>109</v>
      </c>
      <c r="C10" s="130"/>
      <c r="D10" s="130" t="s">
        <v>110</v>
      </c>
      <c r="E10" s="131"/>
      <c r="F10" s="99"/>
      <c r="G10" s="100"/>
      <c r="H10" s="100"/>
      <c r="I10" s="100"/>
      <c r="J10" s="100"/>
      <c r="K10" s="100"/>
      <c r="L10" s="100"/>
      <c r="M10" s="137" t="s">
        <v>96</v>
      </c>
      <c r="N10" s="137"/>
      <c r="O10" s="99"/>
      <c r="P10" s="100"/>
      <c r="Q10" s="101"/>
    </row>
    <row r="11" spans="2:17" ht="31.2" customHeight="1" x14ac:dyDescent="0.3">
      <c r="B11" s="129" t="s">
        <v>226</v>
      </c>
      <c r="C11" s="130"/>
      <c r="D11" s="130" t="s">
        <v>96</v>
      </c>
      <c r="E11" s="131"/>
      <c r="F11" s="99"/>
      <c r="G11" s="100"/>
      <c r="H11" s="100"/>
      <c r="I11" s="100"/>
      <c r="J11" s="100"/>
      <c r="K11" s="100"/>
      <c r="L11" s="100"/>
      <c r="M11" s="100"/>
      <c r="N11" s="100"/>
      <c r="O11" s="132" t="s">
        <v>119</v>
      </c>
      <c r="P11" s="133"/>
      <c r="Q11" s="134"/>
    </row>
    <row r="12" spans="2:17" ht="9.4499999999999993" customHeight="1" x14ac:dyDescent="0.3"/>
    <row r="13" spans="2:17" ht="18" x14ac:dyDescent="0.3">
      <c r="B13" s="124" t="s">
        <v>71</v>
      </c>
      <c r="C13" s="125"/>
      <c r="D13" s="125"/>
      <c r="E13" s="125"/>
      <c r="F13" s="125"/>
      <c r="G13" s="4"/>
      <c r="H13" s="4"/>
    </row>
    <row r="14" spans="2:17" s="8" customFormat="1" ht="18.600000000000001" customHeight="1" x14ac:dyDescent="0.3">
      <c r="B14" s="126" t="s">
        <v>84</v>
      </c>
      <c r="C14" s="106" t="s">
        <v>85</v>
      </c>
      <c r="D14" s="107"/>
      <c r="E14" s="108"/>
      <c r="F14" s="102" t="s">
        <v>86</v>
      </c>
      <c r="G14" s="102"/>
      <c r="H14" s="102"/>
      <c r="I14" s="102"/>
      <c r="J14" s="102" t="s">
        <v>87</v>
      </c>
      <c r="K14" s="102"/>
      <c r="L14" s="102"/>
      <c r="M14" s="102"/>
      <c r="N14" s="104" t="s">
        <v>124</v>
      </c>
      <c r="O14" s="105"/>
      <c r="P14" s="29"/>
      <c r="Q14" s="9" t="s">
        <v>125</v>
      </c>
    </row>
    <row r="15" spans="2:17" s="8" customFormat="1" ht="18.600000000000001" customHeight="1" x14ac:dyDescent="0.3">
      <c r="B15" s="127"/>
      <c r="C15" s="109"/>
      <c r="D15" s="110"/>
      <c r="E15" s="111"/>
      <c r="F15" s="29"/>
      <c r="G15" s="9" t="s">
        <v>120</v>
      </c>
      <c r="H15" s="29"/>
      <c r="I15" s="9" t="s">
        <v>121</v>
      </c>
      <c r="J15" s="29"/>
      <c r="K15" s="9" t="s">
        <v>120</v>
      </c>
      <c r="L15" s="29"/>
      <c r="M15" s="9" t="s">
        <v>121</v>
      </c>
      <c r="N15" s="104" t="s">
        <v>224</v>
      </c>
      <c r="O15" s="105"/>
      <c r="P15" s="29"/>
      <c r="Q15" s="9" t="s">
        <v>225</v>
      </c>
    </row>
    <row r="16" spans="2:17" s="8" customFormat="1" ht="18.600000000000001" customHeight="1" x14ac:dyDescent="0.3">
      <c r="B16" s="128"/>
      <c r="C16" s="112"/>
      <c r="D16" s="113"/>
      <c r="E16" s="114"/>
      <c r="F16" s="104" t="s">
        <v>122</v>
      </c>
      <c r="G16" s="105"/>
      <c r="H16" s="104" t="s">
        <v>123</v>
      </c>
      <c r="I16" s="105"/>
      <c r="J16" s="104" t="s">
        <v>122</v>
      </c>
      <c r="K16" s="105"/>
      <c r="L16" s="104" t="s">
        <v>123</v>
      </c>
      <c r="M16" s="105"/>
      <c r="N16" s="135" t="s">
        <v>222</v>
      </c>
      <c r="O16" s="136"/>
      <c r="P16" s="135" t="s">
        <v>223</v>
      </c>
      <c r="Q16" s="136"/>
    </row>
    <row r="17" spans="2:17" s="8" customFormat="1" ht="28.8" customHeight="1" x14ac:dyDescent="0.3">
      <c r="B17" s="7">
        <v>1</v>
      </c>
      <c r="C17" s="92"/>
      <c r="D17" s="93"/>
      <c r="E17" s="94"/>
      <c r="F17" s="103"/>
      <c r="G17" s="94"/>
      <c r="H17" s="92"/>
      <c r="I17" s="94"/>
      <c r="J17" s="103"/>
      <c r="K17" s="94"/>
      <c r="L17" s="92"/>
      <c r="M17" s="94"/>
      <c r="N17" s="97">
        <f>ABS(L17-H17)</f>
        <v>0</v>
      </c>
      <c r="O17" s="98"/>
      <c r="P17" s="95" t="e">
        <f>N17/$P$14</f>
        <v>#DIV/0!</v>
      </c>
      <c r="Q17" s="96"/>
    </row>
    <row r="18" spans="2:17" s="8" customFormat="1" ht="28.8" customHeight="1" x14ac:dyDescent="0.3">
      <c r="B18" s="7">
        <v>2</v>
      </c>
      <c r="C18" s="92"/>
      <c r="D18" s="93"/>
      <c r="E18" s="94"/>
      <c r="F18" s="103"/>
      <c r="G18" s="94"/>
      <c r="H18" s="92"/>
      <c r="I18" s="94"/>
      <c r="J18" s="103"/>
      <c r="K18" s="94"/>
      <c r="L18" s="92"/>
      <c r="M18" s="94"/>
      <c r="N18" s="97">
        <f t="shared" ref="N18:N26" si="0">ABS(L18-H18)</f>
        <v>0</v>
      </c>
      <c r="O18" s="98"/>
      <c r="P18" s="95" t="e">
        <f t="shared" ref="P18:P26" si="1">N18/$P$14</f>
        <v>#DIV/0!</v>
      </c>
      <c r="Q18" s="96"/>
    </row>
    <row r="19" spans="2:17" s="8" customFormat="1" ht="28.8" customHeight="1" x14ac:dyDescent="0.3">
      <c r="B19" s="7">
        <v>3</v>
      </c>
      <c r="C19" s="92"/>
      <c r="D19" s="93"/>
      <c r="E19" s="94"/>
      <c r="F19" s="103"/>
      <c r="G19" s="94"/>
      <c r="H19" s="92"/>
      <c r="I19" s="94"/>
      <c r="J19" s="103"/>
      <c r="K19" s="94"/>
      <c r="L19" s="92"/>
      <c r="M19" s="94"/>
      <c r="N19" s="97">
        <f t="shared" si="0"/>
        <v>0</v>
      </c>
      <c r="O19" s="98"/>
      <c r="P19" s="95" t="e">
        <f t="shared" si="1"/>
        <v>#DIV/0!</v>
      </c>
      <c r="Q19" s="96"/>
    </row>
    <row r="20" spans="2:17" s="8" customFormat="1" ht="28.8" customHeight="1" x14ac:dyDescent="0.3">
      <c r="B20" s="7">
        <v>4</v>
      </c>
      <c r="C20" s="92"/>
      <c r="D20" s="93"/>
      <c r="E20" s="94"/>
      <c r="F20" s="103"/>
      <c r="G20" s="94"/>
      <c r="H20" s="92"/>
      <c r="I20" s="94"/>
      <c r="J20" s="103"/>
      <c r="K20" s="94"/>
      <c r="L20" s="92"/>
      <c r="M20" s="94"/>
      <c r="N20" s="97">
        <f t="shared" si="0"/>
        <v>0</v>
      </c>
      <c r="O20" s="98"/>
      <c r="P20" s="95" t="e">
        <f t="shared" si="1"/>
        <v>#DIV/0!</v>
      </c>
      <c r="Q20" s="96"/>
    </row>
    <row r="21" spans="2:17" s="8" customFormat="1" ht="28.8" customHeight="1" x14ac:dyDescent="0.3">
      <c r="B21" s="7">
        <v>5</v>
      </c>
      <c r="C21" s="92"/>
      <c r="D21" s="93"/>
      <c r="E21" s="94"/>
      <c r="F21" s="103"/>
      <c r="G21" s="94"/>
      <c r="H21" s="92"/>
      <c r="I21" s="94"/>
      <c r="J21" s="103"/>
      <c r="K21" s="94"/>
      <c r="L21" s="92"/>
      <c r="M21" s="94"/>
      <c r="N21" s="97">
        <f t="shared" si="0"/>
        <v>0</v>
      </c>
      <c r="O21" s="98"/>
      <c r="P21" s="95" t="e">
        <f t="shared" si="1"/>
        <v>#DIV/0!</v>
      </c>
      <c r="Q21" s="96"/>
    </row>
    <row r="22" spans="2:17" s="8" customFormat="1" ht="28.8" customHeight="1" x14ac:dyDescent="0.3">
      <c r="B22" s="7">
        <v>6</v>
      </c>
      <c r="C22" s="92"/>
      <c r="D22" s="93"/>
      <c r="E22" s="94"/>
      <c r="F22" s="103"/>
      <c r="G22" s="94"/>
      <c r="H22" s="92"/>
      <c r="I22" s="94"/>
      <c r="J22" s="103"/>
      <c r="K22" s="94"/>
      <c r="L22" s="92"/>
      <c r="M22" s="94"/>
      <c r="N22" s="97">
        <f t="shared" si="0"/>
        <v>0</v>
      </c>
      <c r="O22" s="98"/>
      <c r="P22" s="95" t="e">
        <f t="shared" si="1"/>
        <v>#DIV/0!</v>
      </c>
      <c r="Q22" s="96"/>
    </row>
    <row r="23" spans="2:17" s="8" customFormat="1" ht="28.8" customHeight="1" x14ac:dyDescent="0.3">
      <c r="B23" s="7">
        <v>7</v>
      </c>
      <c r="C23" s="92"/>
      <c r="D23" s="93"/>
      <c r="E23" s="94"/>
      <c r="F23" s="92"/>
      <c r="G23" s="94"/>
      <c r="H23" s="92"/>
      <c r="I23" s="94"/>
      <c r="J23" s="92"/>
      <c r="K23" s="94"/>
      <c r="L23" s="92"/>
      <c r="M23" s="94"/>
      <c r="N23" s="97">
        <f t="shared" si="0"/>
        <v>0</v>
      </c>
      <c r="O23" s="98"/>
      <c r="P23" s="95" t="e">
        <f t="shared" si="1"/>
        <v>#DIV/0!</v>
      </c>
      <c r="Q23" s="96"/>
    </row>
    <row r="24" spans="2:17" s="8" customFormat="1" ht="28.8" customHeight="1" x14ac:dyDescent="0.3">
      <c r="B24" s="7">
        <v>8</v>
      </c>
      <c r="C24" s="92"/>
      <c r="D24" s="93"/>
      <c r="E24" s="94"/>
      <c r="F24" s="92"/>
      <c r="G24" s="94"/>
      <c r="H24" s="92"/>
      <c r="I24" s="94"/>
      <c r="J24" s="92"/>
      <c r="K24" s="94"/>
      <c r="L24" s="92"/>
      <c r="M24" s="94"/>
      <c r="N24" s="97">
        <f t="shared" si="0"/>
        <v>0</v>
      </c>
      <c r="O24" s="98"/>
      <c r="P24" s="95" t="e">
        <f t="shared" si="1"/>
        <v>#DIV/0!</v>
      </c>
      <c r="Q24" s="96"/>
    </row>
    <row r="25" spans="2:17" s="8" customFormat="1" ht="28.8" customHeight="1" x14ac:dyDescent="0.3">
      <c r="B25" s="7">
        <v>9</v>
      </c>
      <c r="C25" s="92"/>
      <c r="D25" s="93"/>
      <c r="E25" s="94"/>
      <c r="F25" s="92"/>
      <c r="G25" s="94"/>
      <c r="H25" s="92"/>
      <c r="I25" s="94"/>
      <c r="J25" s="92"/>
      <c r="K25" s="94"/>
      <c r="L25" s="92"/>
      <c r="M25" s="94"/>
      <c r="N25" s="97">
        <f t="shared" si="0"/>
        <v>0</v>
      </c>
      <c r="O25" s="98"/>
      <c r="P25" s="95" t="e">
        <f t="shared" si="1"/>
        <v>#DIV/0!</v>
      </c>
      <c r="Q25" s="96"/>
    </row>
    <row r="26" spans="2:17" s="8" customFormat="1" ht="28.8" customHeight="1" x14ac:dyDescent="0.3">
      <c r="B26" s="7">
        <v>10</v>
      </c>
      <c r="C26" s="92"/>
      <c r="D26" s="93"/>
      <c r="E26" s="94"/>
      <c r="F26" s="92"/>
      <c r="G26" s="94"/>
      <c r="H26" s="92"/>
      <c r="I26" s="94"/>
      <c r="J26" s="92"/>
      <c r="K26" s="94"/>
      <c r="L26" s="92"/>
      <c r="M26" s="94"/>
      <c r="N26" s="97">
        <f t="shared" si="0"/>
        <v>0</v>
      </c>
      <c r="O26" s="98"/>
      <c r="P26" s="95" t="e">
        <f t="shared" si="1"/>
        <v>#DIV/0!</v>
      </c>
      <c r="Q26" s="96"/>
    </row>
    <row r="27" spans="2:17" ht="52.8" customHeight="1" x14ac:dyDescent="0.3">
      <c r="B27" s="123" t="s">
        <v>287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</row>
    <row r="28" spans="2:17" ht="9.4499999999999993" customHeight="1" x14ac:dyDescent="0.3"/>
    <row r="29" spans="2:17" ht="36" customHeight="1" x14ac:dyDescent="0.3">
      <c r="B29" s="120" t="s">
        <v>111</v>
      </c>
      <c r="C29" s="121"/>
      <c r="D29" s="121" t="s">
        <v>111</v>
      </c>
      <c r="E29" s="122"/>
      <c r="F29" s="115" t="s">
        <v>97</v>
      </c>
      <c r="G29" s="116"/>
      <c r="H29" s="116"/>
      <c r="I29" s="117"/>
      <c r="J29" s="115" t="s">
        <v>112</v>
      </c>
      <c r="K29" s="116"/>
      <c r="L29" s="116"/>
      <c r="M29" s="117"/>
      <c r="N29" s="115" t="s">
        <v>113</v>
      </c>
      <c r="O29" s="117"/>
      <c r="P29" s="118" t="s">
        <v>98</v>
      </c>
      <c r="Q29" s="119"/>
    </row>
    <row r="30" spans="2:17" ht="18" customHeight="1" x14ac:dyDescent="0.3">
      <c r="B30" s="141" t="s">
        <v>99</v>
      </c>
      <c r="C30" s="130"/>
      <c r="D30" s="130" t="s">
        <v>114</v>
      </c>
      <c r="E30" s="131"/>
      <c r="F30" s="142" t="s">
        <v>82</v>
      </c>
      <c r="G30" s="143"/>
      <c r="H30" s="143"/>
      <c r="I30" s="144"/>
      <c r="J30" s="146"/>
      <c r="K30" s="147"/>
      <c r="L30" s="147"/>
      <c r="M30" s="148"/>
      <c r="N30" s="152"/>
      <c r="O30" s="153"/>
      <c r="P30" s="156"/>
      <c r="Q30" s="157"/>
    </row>
    <row r="31" spans="2:17" ht="18" customHeight="1" x14ac:dyDescent="0.3">
      <c r="B31" s="30">
        <f>F15</f>
        <v>0</v>
      </c>
      <c r="C31" s="5" t="s">
        <v>115</v>
      </c>
      <c r="D31" s="30">
        <f>H15</f>
        <v>0</v>
      </c>
      <c r="E31" s="6" t="s">
        <v>101</v>
      </c>
      <c r="F31" s="135"/>
      <c r="G31" s="145"/>
      <c r="H31" s="145"/>
      <c r="I31" s="136"/>
      <c r="J31" s="149"/>
      <c r="K31" s="150"/>
      <c r="L31" s="150"/>
      <c r="M31" s="151"/>
      <c r="N31" s="154"/>
      <c r="O31" s="155"/>
      <c r="P31" s="158"/>
      <c r="Q31" s="159"/>
    </row>
    <row r="32" spans="2:17" ht="18" customHeight="1" x14ac:dyDescent="0.3">
      <c r="B32" s="141" t="s">
        <v>102</v>
      </c>
      <c r="C32" s="130"/>
      <c r="D32" s="130" t="s">
        <v>116</v>
      </c>
      <c r="E32" s="131"/>
      <c r="F32" s="142" t="s">
        <v>82</v>
      </c>
      <c r="G32" s="143"/>
      <c r="H32" s="143"/>
      <c r="I32" s="144"/>
      <c r="J32" s="146"/>
      <c r="K32" s="147"/>
      <c r="L32" s="147"/>
      <c r="M32" s="148"/>
      <c r="N32" s="152"/>
      <c r="O32" s="153"/>
      <c r="P32" s="156"/>
      <c r="Q32" s="157"/>
    </row>
    <row r="33" spans="2:17" ht="18" customHeight="1" x14ac:dyDescent="0.3">
      <c r="B33" s="30">
        <f>J15</f>
        <v>0</v>
      </c>
      <c r="C33" s="5" t="s">
        <v>117</v>
      </c>
      <c r="D33" s="30">
        <f>L15</f>
        <v>0</v>
      </c>
      <c r="E33" s="6" t="s">
        <v>101</v>
      </c>
      <c r="F33" s="135"/>
      <c r="G33" s="145"/>
      <c r="H33" s="145"/>
      <c r="I33" s="136"/>
      <c r="J33" s="149"/>
      <c r="K33" s="150"/>
      <c r="L33" s="150"/>
      <c r="M33" s="151"/>
      <c r="N33" s="154"/>
      <c r="O33" s="155"/>
      <c r="P33" s="158"/>
      <c r="Q33" s="159"/>
    </row>
    <row r="34" spans="2:17" ht="22.2" customHeight="1" x14ac:dyDescent="0.3">
      <c r="B34" s="138" t="s">
        <v>118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</row>
    <row r="35" spans="2:17" ht="4.5" customHeight="1" x14ac:dyDescent="0.3"/>
  </sheetData>
  <mergeCells count="133">
    <mergeCell ref="F6:Q6"/>
    <mergeCell ref="D1:Q1"/>
    <mergeCell ref="B4:E4"/>
    <mergeCell ref="B10:E10"/>
    <mergeCell ref="B1:C1"/>
    <mergeCell ref="O9:Q9"/>
    <mergeCell ref="O8:Q8"/>
    <mergeCell ref="B3:I3"/>
    <mergeCell ref="B5:E5"/>
    <mergeCell ref="B6:E6"/>
    <mergeCell ref="B9:E9"/>
    <mergeCell ref="M9:N9"/>
    <mergeCell ref="O4:Q4"/>
    <mergeCell ref="O5:Q5"/>
    <mergeCell ref="B7:C8"/>
    <mergeCell ref="D7:E7"/>
    <mergeCell ref="D8:E8"/>
    <mergeCell ref="M7:N7"/>
    <mergeCell ref="M8:N8"/>
    <mergeCell ref="M4:N4"/>
    <mergeCell ref="M5:N5"/>
    <mergeCell ref="F4:L4"/>
    <mergeCell ref="F5:L5"/>
    <mergeCell ref="F7:L7"/>
    <mergeCell ref="B34:Q34"/>
    <mergeCell ref="B32:E32"/>
    <mergeCell ref="F30:I31"/>
    <mergeCell ref="J30:M31"/>
    <mergeCell ref="N30:O31"/>
    <mergeCell ref="P30:Q31"/>
    <mergeCell ref="F32:I33"/>
    <mergeCell ref="J32:M33"/>
    <mergeCell ref="N32:O33"/>
    <mergeCell ref="P32:Q33"/>
    <mergeCell ref="B30:E30"/>
    <mergeCell ref="O7:Q7"/>
    <mergeCell ref="B13:F13"/>
    <mergeCell ref="F14:I14"/>
    <mergeCell ref="B14:B16"/>
    <mergeCell ref="J17:K17"/>
    <mergeCell ref="J16:K16"/>
    <mergeCell ref="J19:K19"/>
    <mergeCell ref="F21:G21"/>
    <mergeCell ref="H21:I21"/>
    <mergeCell ref="J21:K21"/>
    <mergeCell ref="J20:K20"/>
    <mergeCell ref="N14:O14"/>
    <mergeCell ref="L16:M16"/>
    <mergeCell ref="F17:G17"/>
    <mergeCell ref="H17:I17"/>
    <mergeCell ref="B11:E11"/>
    <mergeCell ref="F11:N11"/>
    <mergeCell ref="O11:Q11"/>
    <mergeCell ref="N16:O16"/>
    <mergeCell ref="P16:Q16"/>
    <mergeCell ref="N15:O15"/>
    <mergeCell ref="F10:L10"/>
    <mergeCell ref="M10:N10"/>
    <mergeCell ref="O10:Q10"/>
    <mergeCell ref="F29:I29"/>
    <mergeCell ref="J29:M29"/>
    <mergeCell ref="N29:O29"/>
    <mergeCell ref="P29:Q29"/>
    <mergeCell ref="B29:E29"/>
    <mergeCell ref="C22:E22"/>
    <mergeCell ref="F22:G22"/>
    <mergeCell ref="H22:I22"/>
    <mergeCell ref="J22:K22"/>
    <mergeCell ref="N22:O22"/>
    <mergeCell ref="P22:Q22"/>
    <mergeCell ref="N23:O23"/>
    <mergeCell ref="N25:O25"/>
    <mergeCell ref="P25:Q25"/>
    <mergeCell ref="B27:Q27"/>
    <mergeCell ref="C26:E26"/>
    <mergeCell ref="C25:E25"/>
    <mergeCell ref="H25:I25"/>
    <mergeCell ref="J25:K25"/>
    <mergeCell ref="L25:M25"/>
    <mergeCell ref="N26:O26"/>
    <mergeCell ref="F16:G16"/>
    <mergeCell ref="H16:I16"/>
    <mergeCell ref="C14:E16"/>
    <mergeCell ref="N17:O17"/>
    <mergeCell ref="P17:Q17"/>
    <mergeCell ref="N18:O18"/>
    <mergeCell ref="P18:Q18"/>
    <mergeCell ref="N20:O20"/>
    <mergeCell ref="P20:Q20"/>
    <mergeCell ref="C18:E18"/>
    <mergeCell ref="C19:E19"/>
    <mergeCell ref="C20:E20"/>
    <mergeCell ref="L21:M21"/>
    <mergeCell ref="P26:Q26"/>
    <mergeCell ref="F18:G18"/>
    <mergeCell ref="H18:I18"/>
    <mergeCell ref="J18:K18"/>
    <mergeCell ref="L18:M18"/>
    <mergeCell ref="F19:G19"/>
    <mergeCell ref="H19:I19"/>
    <mergeCell ref="L19:M19"/>
    <mergeCell ref="F20:G20"/>
    <mergeCell ref="H20:I20"/>
    <mergeCell ref="L20:M20"/>
    <mergeCell ref="F26:G26"/>
    <mergeCell ref="H26:I26"/>
    <mergeCell ref="J26:K26"/>
    <mergeCell ref="L26:M26"/>
    <mergeCell ref="F25:G25"/>
    <mergeCell ref="C21:E21"/>
    <mergeCell ref="P23:Q23"/>
    <mergeCell ref="N24:O24"/>
    <mergeCell ref="P24:Q24"/>
    <mergeCell ref="J23:K23"/>
    <mergeCell ref="L23:M23"/>
    <mergeCell ref="N19:O19"/>
    <mergeCell ref="P19:Q19"/>
    <mergeCell ref="F8:L8"/>
    <mergeCell ref="F9:L9"/>
    <mergeCell ref="C24:E24"/>
    <mergeCell ref="F24:G24"/>
    <mergeCell ref="H24:I24"/>
    <mergeCell ref="J24:K24"/>
    <mergeCell ref="L24:M24"/>
    <mergeCell ref="L22:M22"/>
    <mergeCell ref="C23:E23"/>
    <mergeCell ref="N21:O21"/>
    <mergeCell ref="P21:Q21"/>
    <mergeCell ref="F23:G23"/>
    <mergeCell ref="H23:I23"/>
    <mergeCell ref="L17:M17"/>
    <mergeCell ref="J14:M14"/>
    <mergeCell ref="C17:E17"/>
  </mergeCells>
  <phoneticPr fontId="2" type="noConversion"/>
  <printOptions horizontalCentered="1"/>
  <pageMargins left="3.937007874015748E-2" right="3.937007874015748E-2" top="3.937007874015748E-2" bottom="3.937007874015748E-2" header="0.31496062992125984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14</xdr:col>
                    <xdr:colOff>38100</xdr:colOff>
                    <xdr:row>3</xdr:row>
                    <xdr:rowOff>60960</xdr:rowOff>
                  </from>
                  <to>
                    <xdr:col>15</xdr:col>
                    <xdr:colOff>38100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15</xdr:col>
                    <xdr:colOff>68580</xdr:colOff>
                    <xdr:row>3</xdr:row>
                    <xdr:rowOff>60960</xdr:rowOff>
                  </from>
                  <to>
                    <xdr:col>16</xdr:col>
                    <xdr:colOff>22860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16</xdr:col>
                    <xdr:colOff>15240</xdr:colOff>
                    <xdr:row>3</xdr:row>
                    <xdr:rowOff>60960</xdr:rowOff>
                  </from>
                  <to>
                    <xdr:col>16</xdr:col>
                    <xdr:colOff>609600</xdr:colOff>
                    <xdr:row>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>
    <tabColor theme="7"/>
    <pageSetUpPr fitToPage="1"/>
  </sheetPr>
  <dimension ref="B1:M18"/>
  <sheetViews>
    <sheetView view="pageBreakPreview" zoomScaleNormal="100" zoomScaleSheetLayoutView="100" workbookViewId="0">
      <pane ySplit="4" topLeftCell="A15" activePane="bottomLeft" state="frozen"/>
      <selection pane="bottomLeft" activeCell="B14" sqref="B3:M14"/>
    </sheetView>
  </sheetViews>
  <sheetFormatPr defaultColWidth="8.75" defaultRowHeight="14.4" x14ac:dyDescent="0.3"/>
  <cols>
    <col min="1" max="1" width="1.75" style="2" customWidth="1"/>
    <col min="2" max="4" width="5.25" style="2" customWidth="1"/>
    <col min="5" max="5" width="4.5" style="2" customWidth="1"/>
    <col min="6" max="6" width="13.625" style="2" customWidth="1"/>
    <col min="7" max="7" width="10.375" style="2" customWidth="1"/>
    <col min="8" max="8" width="23.125" style="2" customWidth="1"/>
    <col min="9" max="9" width="8.875" style="2" customWidth="1"/>
    <col min="10" max="10" width="22.375" style="2" customWidth="1"/>
    <col min="11" max="11" width="15.625" style="2" bestFit="1" customWidth="1"/>
    <col min="12" max="12" width="12.125" style="2" customWidth="1"/>
    <col min="13" max="13" width="11.375" style="2" customWidth="1"/>
    <col min="14" max="14" width="1.75" style="2" customWidth="1"/>
    <col min="15" max="16384" width="8.75" style="2"/>
  </cols>
  <sheetData>
    <row r="1" spans="2:13" ht="25.8" x14ac:dyDescent="0.3">
      <c r="B1" s="162" t="s">
        <v>83</v>
      </c>
      <c r="C1" s="162"/>
      <c r="D1" s="161" t="s">
        <v>132</v>
      </c>
      <c r="E1" s="161"/>
      <c r="F1" s="161"/>
      <c r="G1" s="161"/>
      <c r="H1" s="161"/>
      <c r="I1" s="161"/>
      <c r="J1" s="161"/>
      <c r="K1" s="161"/>
      <c r="L1" s="161"/>
      <c r="M1" s="161"/>
    </row>
    <row r="2" spans="2:13" ht="19.2" customHeight="1" thickBot="1" x14ac:dyDescent="0.35">
      <c r="B2" s="199" t="s">
        <v>133</v>
      </c>
      <c r="C2" s="199"/>
      <c r="D2" s="199"/>
      <c r="E2" s="199"/>
      <c r="F2" s="200"/>
      <c r="G2" s="8" t="s">
        <v>137</v>
      </c>
    </row>
    <row r="3" spans="2:13" ht="21" customHeight="1" x14ac:dyDescent="0.3">
      <c r="B3" s="146" t="s">
        <v>288</v>
      </c>
      <c r="C3" s="147"/>
      <c r="D3" s="147"/>
      <c r="E3" s="147"/>
      <c r="F3" s="172" t="s">
        <v>139</v>
      </c>
      <c r="G3" s="169" t="s">
        <v>14</v>
      </c>
      <c r="H3" s="171"/>
      <c r="I3" s="169" t="s">
        <v>134</v>
      </c>
      <c r="J3" s="170"/>
      <c r="K3" s="171"/>
      <c r="L3" s="172" t="s">
        <v>140</v>
      </c>
      <c r="M3" s="148" t="s">
        <v>136</v>
      </c>
    </row>
    <row r="4" spans="2:13" ht="21" customHeight="1" x14ac:dyDescent="0.3">
      <c r="B4" s="149"/>
      <c r="C4" s="150"/>
      <c r="D4" s="150"/>
      <c r="E4" s="150"/>
      <c r="F4" s="173"/>
      <c r="G4" s="50" t="s">
        <v>138</v>
      </c>
      <c r="H4" s="51" t="s">
        <v>74</v>
      </c>
      <c r="I4" s="50" t="s">
        <v>138</v>
      </c>
      <c r="J4" s="48" t="s">
        <v>74</v>
      </c>
      <c r="K4" s="51" t="s">
        <v>290</v>
      </c>
      <c r="L4" s="173"/>
      <c r="M4" s="151"/>
    </row>
    <row r="5" spans="2:13" ht="66.599999999999994" customHeight="1" x14ac:dyDescent="0.3">
      <c r="B5" s="120" t="s">
        <v>128</v>
      </c>
      <c r="C5" s="121"/>
      <c r="D5" s="121" t="s">
        <v>128</v>
      </c>
      <c r="E5" s="121"/>
      <c r="F5" s="52"/>
      <c r="G5" s="52"/>
      <c r="H5" s="53"/>
      <c r="I5" s="52"/>
      <c r="J5" s="11"/>
      <c r="K5" s="59"/>
      <c r="L5" s="62"/>
      <c r="M5" s="49">
        <f>F5-L5</f>
        <v>0</v>
      </c>
    </row>
    <row r="6" spans="2:13" ht="66.599999999999994" customHeight="1" x14ac:dyDescent="0.3">
      <c r="B6" s="120" t="s">
        <v>129</v>
      </c>
      <c r="C6" s="121"/>
      <c r="D6" s="121" t="s">
        <v>130</v>
      </c>
      <c r="E6" s="121"/>
      <c r="F6" s="52"/>
      <c r="G6" s="52"/>
      <c r="H6" s="53"/>
      <c r="I6" s="52"/>
      <c r="J6" s="11"/>
      <c r="K6" s="60"/>
      <c r="L6" s="62"/>
      <c r="M6" s="49">
        <f>F6-L6</f>
        <v>0</v>
      </c>
    </row>
    <row r="7" spans="2:13" ht="67.2" customHeight="1" x14ac:dyDescent="0.3">
      <c r="B7" s="146" t="s">
        <v>292</v>
      </c>
      <c r="C7" s="147"/>
      <c r="D7" s="147" t="s">
        <v>126</v>
      </c>
      <c r="E7" s="147"/>
      <c r="F7" s="52"/>
      <c r="G7" s="52"/>
      <c r="H7" s="53"/>
      <c r="I7" s="52"/>
      <c r="J7" s="11"/>
      <c r="K7" s="59"/>
      <c r="L7" s="62"/>
      <c r="M7" s="49">
        <f>F7-L7</f>
        <v>0</v>
      </c>
    </row>
    <row r="8" spans="2:13" ht="66.599999999999994" customHeight="1" x14ac:dyDescent="0.3">
      <c r="B8" s="146" t="s">
        <v>158</v>
      </c>
      <c r="C8" s="147"/>
      <c r="D8" s="147" t="s">
        <v>126</v>
      </c>
      <c r="E8" s="147"/>
      <c r="F8" s="52"/>
      <c r="G8" s="56"/>
      <c r="H8" s="57"/>
      <c r="I8" s="56"/>
      <c r="J8" s="11"/>
      <c r="K8" s="59"/>
      <c r="L8" s="62"/>
      <c r="M8" s="49">
        <f>F8-L8</f>
        <v>0</v>
      </c>
    </row>
    <row r="9" spans="2:13" ht="30.6" customHeight="1" x14ac:dyDescent="0.3">
      <c r="B9" s="195" t="s">
        <v>214</v>
      </c>
      <c r="C9" s="196"/>
      <c r="D9" s="196"/>
      <c r="E9" s="196"/>
      <c r="F9" s="167"/>
      <c r="G9" s="167"/>
      <c r="H9" s="166"/>
      <c r="I9" s="167"/>
      <c r="J9" s="178"/>
      <c r="K9" s="193"/>
      <c r="L9" s="174"/>
      <c r="M9" s="176">
        <f>F9-L9</f>
        <v>0</v>
      </c>
    </row>
    <row r="10" spans="2:13" ht="31.8" customHeight="1" x14ac:dyDescent="0.3">
      <c r="B10" s="197"/>
      <c r="C10" s="198"/>
      <c r="D10" s="198"/>
      <c r="E10" s="198"/>
      <c r="F10" s="168"/>
      <c r="G10" s="168"/>
      <c r="H10" s="166"/>
      <c r="I10" s="168"/>
      <c r="J10" s="179"/>
      <c r="K10" s="194"/>
      <c r="L10" s="175"/>
      <c r="M10" s="177"/>
    </row>
    <row r="11" spans="2:13" ht="67.2" customHeight="1" x14ac:dyDescent="0.3">
      <c r="B11" s="183" t="s">
        <v>229</v>
      </c>
      <c r="C11" s="184"/>
      <c r="D11" s="184"/>
      <c r="E11" s="184"/>
      <c r="F11" s="52"/>
      <c r="G11" s="56"/>
      <c r="H11" s="58"/>
      <c r="I11" s="56"/>
      <c r="J11" s="11"/>
      <c r="K11" s="60"/>
      <c r="L11" s="62"/>
      <c r="M11" s="49">
        <f>F11-L11</f>
        <v>0</v>
      </c>
    </row>
    <row r="12" spans="2:13" ht="30.6" customHeight="1" x14ac:dyDescent="0.3">
      <c r="B12" s="195" t="s">
        <v>215</v>
      </c>
      <c r="C12" s="196"/>
      <c r="D12" s="196"/>
      <c r="E12" s="196"/>
      <c r="F12" s="201"/>
      <c r="G12" s="167"/>
      <c r="H12" s="166"/>
      <c r="I12" s="167"/>
      <c r="J12" s="178"/>
      <c r="K12" s="193"/>
      <c r="L12" s="174"/>
      <c r="M12" s="176">
        <f>F12-L12</f>
        <v>0</v>
      </c>
    </row>
    <row r="13" spans="2:13" ht="30.6" customHeight="1" x14ac:dyDescent="0.3">
      <c r="B13" s="185"/>
      <c r="C13" s="186"/>
      <c r="D13" s="186"/>
      <c r="E13" s="186"/>
      <c r="F13" s="202"/>
      <c r="G13" s="168"/>
      <c r="H13" s="166"/>
      <c r="I13" s="168"/>
      <c r="J13" s="179"/>
      <c r="K13" s="194"/>
      <c r="L13" s="175"/>
      <c r="M13" s="177"/>
    </row>
    <row r="14" spans="2:13" ht="34.950000000000003" customHeight="1" thickBot="1" x14ac:dyDescent="0.35">
      <c r="B14" s="187" t="s">
        <v>131</v>
      </c>
      <c r="C14" s="188"/>
      <c r="D14" s="188"/>
      <c r="E14" s="188"/>
      <c r="F14" s="54">
        <f>SUM(F5:F13)</f>
        <v>0</v>
      </c>
      <c r="G14" s="54">
        <f>SUM(G5:H13)</f>
        <v>0</v>
      </c>
      <c r="H14" s="55" t="s">
        <v>141</v>
      </c>
      <c r="I14" s="54">
        <f>SUM(I5:I13)</f>
        <v>0</v>
      </c>
      <c r="J14" s="61" t="s">
        <v>141</v>
      </c>
      <c r="K14" s="55" t="s">
        <v>141</v>
      </c>
      <c r="L14" s="63">
        <f>SUM(L5:L13)</f>
        <v>0</v>
      </c>
      <c r="M14" s="49">
        <f>SUM(M5:M13)</f>
        <v>0</v>
      </c>
    </row>
    <row r="15" spans="2:13" ht="67.8" customHeight="1" x14ac:dyDescent="0.3">
      <c r="B15" s="183" t="s">
        <v>231</v>
      </c>
      <c r="C15" s="184"/>
      <c r="D15" s="184" t="s">
        <v>127</v>
      </c>
      <c r="E15" s="189"/>
      <c r="F15" s="190"/>
      <c r="G15" s="191"/>
      <c r="H15" s="191"/>
      <c r="I15" s="191"/>
      <c r="J15" s="191"/>
      <c r="K15" s="191"/>
      <c r="L15" s="191"/>
      <c r="M15" s="192"/>
    </row>
    <row r="16" spans="2:13" ht="62.4" customHeight="1" x14ac:dyDescent="0.3">
      <c r="B16" s="180" t="s">
        <v>291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2"/>
    </row>
    <row r="17" ht="9.4499999999999993" customHeight="1" x14ac:dyDescent="0.3"/>
    <row r="18" ht="4.5" customHeight="1" x14ac:dyDescent="0.3"/>
  </sheetData>
  <mergeCells count="38">
    <mergeCell ref="I9:I10"/>
    <mergeCell ref="B12:E12"/>
    <mergeCell ref="B10:E10"/>
    <mergeCell ref="B1:C1"/>
    <mergeCell ref="D1:M1"/>
    <mergeCell ref="B7:E7"/>
    <mergeCell ref="B9:E9"/>
    <mergeCell ref="B5:E5"/>
    <mergeCell ref="B6:E6"/>
    <mergeCell ref="B2:F2"/>
    <mergeCell ref="J9:J10"/>
    <mergeCell ref="K9:K10"/>
    <mergeCell ref="L9:L10"/>
    <mergeCell ref="M9:M10"/>
    <mergeCell ref="F12:F13"/>
    <mergeCell ref="L12:L13"/>
    <mergeCell ref="M12:M13"/>
    <mergeCell ref="J12:J13"/>
    <mergeCell ref="B16:M16"/>
    <mergeCell ref="B11:E11"/>
    <mergeCell ref="B13:E13"/>
    <mergeCell ref="B14:E14"/>
    <mergeCell ref="B15:E15"/>
    <mergeCell ref="F15:M15"/>
    <mergeCell ref="G12:G13"/>
    <mergeCell ref="H12:H13"/>
    <mergeCell ref="I12:I13"/>
    <mergeCell ref="K12:K13"/>
    <mergeCell ref="I3:K3"/>
    <mergeCell ref="M3:M4"/>
    <mergeCell ref="G3:H3"/>
    <mergeCell ref="L3:L4"/>
    <mergeCell ref="F3:F4"/>
    <mergeCell ref="B8:E8"/>
    <mergeCell ref="H9:H10"/>
    <mergeCell ref="F9:F10"/>
    <mergeCell ref="G9:G10"/>
    <mergeCell ref="B3:E4"/>
  </mergeCells>
  <phoneticPr fontId="2" type="noConversion"/>
  <printOptions horizontalCentered="1"/>
  <pageMargins left="3.937007874015748E-2" right="3.937007874015748E-2" top="3.937007874015748E-2" bottom="3.937007874015748E-2" header="0.31496062992125984" footer="0.31496062992125984"/>
  <pageSetup paperSize="9" scale="7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94" r:id="rId4" name="Check Box 78">
              <controlPr defaultSize="0" autoFill="0" autoLine="0" autoPict="0">
                <anchor moveWithCells="1">
                  <from>
                    <xdr:col>7</xdr:col>
                    <xdr:colOff>22860</xdr:colOff>
                    <xdr:row>4</xdr:row>
                    <xdr:rowOff>114300</xdr:rowOff>
                  </from>
                  <to>
                    <xdr:col>7</xdr:col>
                    <xdr:colOff>1013460</xdr:colOff>
                    <xdr:row>4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5" name="Check Box 81">
              <controlPr defaultSize="0" autoFill="0" autoLine="0" autoPict="0">
                <anchor moveWithCells="1">
                  <from>
                    <xdr:col>7</xdr:col>
                    <xdr:colOff>30480</xdr:colOff>
                    <xdr:row>4</xdr:row>
                    <xdr:rowOff>480060</xdr:rowOff>
                  </from>
                  <to>
                    <xdr:col>7</xdr:col>
                    <xdr:colOff>1242060</xdr:colOff>
                    <xdr:row>4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" r:id="rId6" name="Check Box 126">
              <controlPr defaultSize="0" autoFill="0" autoLine="0" autoPict="0">
                <anchor moveWithCells="1">
                  <from>
                    <xdr:col>7</xdr:col>
                    <xdr:colOff>22860</xdr:colOff>
                    <xdr:row>6</xdr:row>
                    <xdr:rowOff>114300</xdr:rowOff>
                  </from>
                  <to>
                    <xdr:col>7</xdr:col>
                    <xdr:colOff>1013460</xdr:colOff>
                    <xdr:row>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3" r:id="rId7" name="Check Box 127">
              <controlPr defaultSize="0" autoFill="0" autoLine="0" autoPict="0">
                <anchor moveWithCells="1">
                  <from>
                    <xdr:col>7</xdr:col>
                    <xdr:colOff>22860</xdr:colOff>
                    <xdr:row>6</xdr:row>
                    <xdr:rowOff>289560</xdr:rowOff>
                  </from>
                  <to>
                    <xdr:col>8</xdr:col>
                    <xdr:colOff>0</xdr:colOff>
                    <xdr:row>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8" name="Check Box 129">
              <controlPr defaultSize="0" autoFill="0" autoLine="0" autoPict="0">
                <anchor moveWithCells="1">
                  <from>
                    <xdr:col>7</xdr:col>
                    <xdr:colOff>22860</xdr:colOff>
                    <xdr:row>10</xdr:row>
                    <xdr:rowOff>114300</xdr:rowOff>
                  </from>
                  <to>
                    <xdr:col>7</xdr:col>
                    <xdr:colOff>1013460</xdr:colOff>
                    <xdr:row>10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9" name="Check Box 130">
              <controlPr defaultSize="0" autoFill="0" autoLine="0" autoPict="0">
                <anchor moveWithCells="1">
                  <from>
                    <xdr:col>7</xdr:col>
                    <xdr:colOff>22860</xdr:colOff>
                    <xdr:row>10</xdr:row>
                    <xdr:rowOff>289560</xdr:rowOff>
                  </from>
                  <to>
                    <xdr:col>8</xdr:col>
                    <xdr:colOff>0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10" name="Check Box 135">
              <controlPr defaultSize="0" autoFill="0" autoLine="0" autoPict="0">
                <anchor moveWithCells="1">
                  <from>
                    <xdr:col>7</xdr:col>
                    <xdr:colOff>22860</xdr:colOff>
                    <xdr:row>8</xdr:row>
                    <xdr:rowOff>114300</xdr:rowOff>
                  </from>
                  <to>
                    <xdr:col>7</xdr:col>
                    <xdr:colOff>1013460</xdr:colOff>
                    <xdr:row>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11" name="Check Box 136">
              <controlPr defaultSize="0" autoFill="0" autoLine="0" autoPict="0">
                <anchor moveWithCells="1">
                  <from>
                    <xdr:col>7</xdr:col>
                    <xdr:colOff>22860</xdr:colOff>
                    <xdr:row>8</xdr:row>
                    <xdr:rowOff>289560</xdr:rowOff>
                  </from>
                  <to>
                    <xdr:col>8</xdr:col>
                    <xdr:colOff>0</xdr:colOff>
                    <xdr:row>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2" name="Check Box 166">
              <controlPr defaultSize="0" autoFill="0" autoLine="0" autoPict="0">
                <anchor moveWithCells="1">
                  <from>
                    <xdr:col>7</xdr:col>
                    <xdr:colOff>22860</xdr:colOff>
                    <xdr:row>7</xdr:row>
                    <xdr:rowOff>114300</xdr:rowOff>
                  </from>
                  <to>
                    <xdr:col>7</xdr:col>
                    <xdr:colOff>1013460</xdr:colOff>
                    <xdr:row>7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3" name="Check Box 167">
              <controlPr defaultSize="0" autoFill="0" autoLine="0" autoPict="0">
                <anchor moveWithCells="1">
                  <from>
                    <xdr:col>7</xdr:col>
                    <xdr:colOff>22860</xdr:colOff>
                    <xdr:row>7</xdr:row>
                    <xdr:rowOff>289560</xdr:rowOff>
                  </from>
                  <to>
                    <xdr:col>8</xdr:col>
                    <xdr:colOff>0</xdr:colOff>
                    <xdr:row>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14" name="Check Box 179">
              <controlPr defaultSize="0" autoFill="0" autoLine="0" autoPict="0">
                <anchor moveWithCells="1">
                  <from>
                    <xdr:col>7</xdr:col>
                    <xdr:colOff>22860</xdr:colOff>
                    <xdr:row>11</xdr:row>
                    <xdr:rowOff>114300</xdr:rowOff>
                  </from>
                  <to>
                    <xdr:col>7</xdr:col>
                    <xdr:colOff>1013460</xdr:colOff>
                    <xdr:row>11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6" r:id="rId15" name="Check Box 180">
              <controlPr defaultSize="0" autoFill="0" autoLine="0" autoPict="0">
                <anchor moveWithCells="1">
                  <from>
                    <xdr:col>7</xdr:col>
                    <xdr:colOff>22860</xdr:colOff>
                    <xdr:row>11</xdr:row>
                    <xdr:rowOff>289560</xdr:rowOff>
                  </from>
                  <to>
                    <xdr:col>8</xdr:col>
                    <xdr:colOff>0</xdr:colOff>
                    <xdr:row>12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16" name="Check Box 186">
              <controlPr defaultSize="0" autoFill="0" autoLine="0" autoPict="0">
                <anchor moveWithCells="1">
                  <from>
                    <xdr:col>7</xdr:col>
                    <xdr:colOff>30480</xdr:colOff>
                    <xdr:row>4</xdr:row>
                    <xdr:rowOff>297180</xdr:rowOff>
                  </from>
                  <to>
                    <xdr:col>7</xdr:col>
                    <xdr:colOff>1371600</xdr:colOff>
                    <xdr:row>4</xdr:row>
                    <xdr:rowOff>541020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3" r:id="rId17" name="Check Box 187">
              <controlPr defaultSize="0" autoFill="0" autoLine="0" autoPict="0">
                <anchor moveWithCells="1">
                  <from>
                    <xdr:col>7</xdr:col>
                    <xdr:colOff>30480</xdr:colOff>
                    <xdr:row>5</xdr:row>
                    <xdr:rowOff>114300</xdr:rowOff>
                  </from>
                  <to>
                    <xdr:col>7</xdr:col>
                    <xdr:colOff>1021080</xdr:colOff>
                    <xdr:row>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5" r:id="rId18" name="Check Box 189">
              <controlPr defaultSize="0" autoFill="0" autoLine="0" autoPict="0">
                <anchor moveWithCells="1">
                  <from>
                    <xdr:col>7</xdr:col>
                    <xdr:colOff>30480</xdr:colOff>
                    <xdr:row>5</xdr:row>
                    <xdr:rowOff>297180</xdr:rowOff>
                  </from>
                  <to>
                    <xdr:col>7</xdr:col>
                    <xdr:colOff>1371600</xdr:colOff>
                    <xdr:row>5</xdr:row>
                    <xdr:rowOff>541020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6" r:id="rId19" name="Check Box 190">
              <controlPr defaultSize="0" autoFill="0" autoLine="0" autoPict="0">
                <anchor moveWithCells="1">
                  <from>
                    <xdr:col>9</xdr:col>
                    <xdr:colOff>22860</xdr:colOff>
                    <xdr:row>4</xdr:row>
                    <xdr:rowOff>114300</xdr:rowOff>
                  </from>
                  <to>
                    <xdr:col>9</xdr:col>
                    <xdr:colOff>1013460</xdr:colOff>
                    <xdr:row>4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7" r:id="rId20" name="Check Box 191">
              <controlPr defaultSize="0" autoFill="0" autoLine="0" autoPict="0">
                <anchor moveWithCells="1">
                  <from>
                    <xdr:col>9</xdr:col>
                    <xdr:colOff>22860</xdr:colOff>
                    <xdr:row>4</xdr:row>
                    <xdr:rowOff>297180</xdr:rowOff>
                  </from>
                  <to>
                    <xdr:col>9</xdr:col>
                    <xdr:colOff>1127760</xdr:colOff>
                    <xdr:row>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9" r:id="rId21" name="Check Box 193">
              <controlPr defaultSize="0" autoFill="0" autoLine="0" autoPict="0">
                <anchor moveWithCells="1">
                  <from>
                    <xdr:col>9</xdr:col>
                    <xdr:colOff>22860</xdr:colOff>
                    <xdr:row>5</xdr:row>
                    <xdr:rowOff>114300</xdr:rowOff>
                  </from>
                  <to>
                    <xdr:col>9</xdr:col>
                    <xdr:colOff>1013460</xdr:colOff>
                    <xdr:row>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0" r:id="rId22" name="Check Box 194">
              <controlPr defaultSize="0" autoFill="0" autoLine="0" autoPict="0">
                <anchor moveWithCells="1">
                  <from>
                    <xdr:col>9</xdr:col>
                    <xdr:colOff>22860</xdr:colOff>
                    <xdr:row>5</xdr:row>
                    <xdr:rowOff>289560</xdr:rowOff>
                  </from>
                  <to>
                    <xdr:col>9</xdr:col>
                    <xdr:colOff>1127760</xdr:colOff>
                    <xdr:row>5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23" name="Check Box 196">
              <controlPr defaultSize="0" autoFill="0" autoLine="0" autoPict="0">
                <anchor moveWithCells="1">
                  <from>
                    <xdr:col>9</xdr:col>
                    <xdr:colOff>22860</xdr:colOff>
                    <xdr:row>6</xdr:row>
                    <xdr:rowOff>114300</xdr:rowOff>
                  </from>
                  <to>
                    <xdr:col>9</xdr:col>
                    <xdr:colOff>1013460</xdr:colOff>
                    <xdr:row>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24" name="Check Box 197">
              <controlPr defaultSize="0" autoFill="0" autoLine="0" autoPict="0">
                <anchor moveWithCells="1">
                  <from>
                    <xdr:col>9</xdr:col>
                    <xdr:colOff>22860</xdr:colOff>
                    <xdr:row>6</xdr:row>
                    <xdr:rowOff>297180</xdr:rowOff>
                  </from>
                  <to>
                    <xdr:col>9</xdr:col>
                    <xdr:colOff>1127760</xdr:colOff>
                    <xdr:row>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5" r:id="rId25" name="Check Box 199">
              <controlPr defaultSize="0" autoFill="0" autoLine="0" autoPict="0">
                <anchor moveWithCells="1">
                  <from>
                    <xdr:col>9</xdr:col>
                    <xdr:colOff>22860</xdr:colOff>
                    <xdr:row>10</xdr:row>
                    <xdr:rowOff>114300</xdr:rowOff>
                  </from>
                  <to>
                    <xdr:col>9</xdr:col>
                    <xdr:colOff>1013460</xdr:colOff>
                    <xdr:row>10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6" r:id="rId26" name="Check Box 200">
              <controlPr defaultSize="0" autoFill="0" autoLine="0" autoPict="0">
                <anchor moveWithCells="1">
                  <from>
                    <xdr:col>9</xdr:col>
                    <xdr:colOff>22860</xdr:colOff>
                    <xdr:row>10</xdr:row>
                    <xdr:rowOff>289560</xdr:rowOff>
                  </from>
                  <to>
                    <xdr:col>9</xdr:col>
                    <xdr:colOff>1127760</xdr:colOff>
                    <xdr:row>10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8" r:id="rId27" name="Check Box 202">
              <controlPr defaultSize="0" autoFill="0" autoLine="0" autoPict="0">
                <anchor moveWithCells="1">
                  <from>
                    <xdr:col>9</xdr:col>
                    <xdr:colOff>22860</xdr:colOff>
                    <xdr:row>8</xdr:row>
                    <xdr:rowOff>114300</xdr:rowOff>
                  </from>
                  <to>
                    <xdr:col>9</xdr:col>
                    <xdr:colOff>1013460</xdr:colOff>
                    <xdr:row>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9" r:id="rId28" name="Check Box 203">
              <controlPr defaultSize="0" autoFill="0" autoLine="0" autoPict="0">
                <anchor moveWithCells="1">
                  <from>
                    <xdr:col>9</xdr:col>
                    <xdr:colOff>22860</xdr:colOff>
                    <xdr:row>8</xdr:row>
                    <xdr:rowOff>289560</xdr:rowOff>
                  </from>
                  <to>
                    <xdr:col>9</xdr:col>
                    <xdr:colOff>1127760</xdr:colOff>
                    <xdr:row>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" r:id="rId29" name="Check Box 205">
              <controlPr defaultSize="0" autoFill="0" autoLine="0" autoPict="0">
                <anchor moveWithCells="1">
                  <from>
                    <xdr:col>9</xdr:col>
                    <xdr:colOff>22860</xdr:colOff>
                    <xdr:row>7</xdr:row>
                    <xdr:rowOff>114300</xdr:rowOff>
                  </from>
                  <to>
                    <xdr:col>9</xdr:col>
                    <xdr:colOff>1013460</xdr:colOff>
                    <xdr:row>7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" r:id="rId30" name="Check Box 206">
              <controlPr defaultSize="0" autoFill="0" autoLine="0" autoPict="0">
                <anchor moveWithCells="1">
                  <from>
                    <xdr:col>9</xdr:col>
                    <xdr:colOff>22860</xdr:colOff>
                    <xdr:row>7</xdr:row>
                    <xdr:rowOff>289560</xdr:rowOff>
                  </from>
                  <to>
                    <xdr:col>9</xdr:col>
                    <xdr:colOff>1127760</xdr:colOff>
                    <xdr:row>7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4" r:id="rId31" name="Check Box 208">
              <controlPr defaultSize="0" autoFill="0" autoLine="0" autoPict="0">
                <anchor moveWithCells="1">
                  <from>
                    <xdr:col>9</xdr:col>
                    <xdr:colOff>22860</xdr:colOff>
                    <xdr:row>11</xdr:row>
                    <xdr:rowOff>114300</xdr:rowOff>
                  </from>
                  <to>
                    <xdr:col>9</xdr:col>
                    <xdr:colOff>1013460</xdr:colOff>
                    <xdr:row>11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5" r:id="rId32" name="Check Box 209">
              <controlPr defaultSize="0" autoFill="0" autoLine="0" autoPict="0">
                <anchor moveWithCells="1">
                  <from>
                    <xdr:col>9</xdr:col>
                    <xdr:colOff>22860</xdr:colOff>
                    <xdr:row>11</xdr:row>
                    <xdr:rowOff>289560</xdr:rowOff>
                  </from>
                  <to>
                    <xdr:col>9</xdr:col>
                    <xdr:colOff>1127760</xdr:colOff>
                    <xdr:row>12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3" r:id="rId33" name="Check Box 217">
              <controlPr defaultSize="0" autoFill="0" autoLine="0" autoPict="0">
                <anchor moveWithCells="1">
                  <from>
                    <xdr:col>7</xdr:col>
                    <xdr:colOff>30480</xdr:colOff>
                    <xdr:row>5</xdr:row>
                    <xdr:rowOff>480060</xdr:rowOff>
                  </from>
                  <to>
                    <xdr:col>7</xdr:col>
                    <xdr:colOff>1242060</xdr:colOff>
                    <xdr:row>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4" r:id="rId34" name="Check Box 218">
              <controlPr defaultSize="0" autoFill="0" autoLine="0" autoPict="0">
                <anchor moveWithCells="1">
                  <from>
                    <xdr:col>7</xdr:col>
                    <xdr:colOff>22860</xdr:colOff>
                    <xdr:row>6</xdr:row>
                    <xdr:rowOff>472440</xdr:rowOff>
                  </from>
                  <to>
                    <xdr:col>7</xdr:col>
                    <xdr:colOff>1234440</xdr:colOff>
                    <xdr:row>6</xdr:row>
                    <xdr:rowOff>716280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5" r:id="rId35" name="Check Box 219">
              <controlPr defaultSize="0" autoFill="0" autoLine="0" autoPict="0">
                <anchor moveWithCells="1">
                  <from>
                    <xdr:col>7</xdr:col>
                    <xdr:colOff>30480</xdr:colOff>
                    <xdr:row>7</xdr:row>
                    <xdr:rowOff>480060</xdr:rowOff>
                  </from>
                  <to>
                    <xdr:col>7</xdr:col>
                    <xdr:colOff>1242060</xdr:colOff>
                    <xdr:row>7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6" r:id="rId36" name="Check Box 220">
              <controlPr defaultSize="0" autoFill="0" autoLine="0" autoPict="0">
                <anchor moveWithCells="1">
                  <from>
                    <xdr:col>7</xdr:col>
                    <xdr:colOff>30480</xdr:colOff>
                    <xdr:row>9</xdr:row>
                    <xdr:rowOff>91440</xdr:rowOff>
                  </from>
                  <to>
                    <xdr:col>7</xdr:col>
                    <xdr:colOff>1242060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7" r:id="rId37" name="Check Box 221">
              <controlPr defaultSize="0" autoFill="0" autoLine="0" autoPict="0">
                <anchor moveWithCells="1">
                  <from>
                    <xdr:col>7</xdr:col>
                    <xdr:colOff>30480</xdr:colOff>
                    <xdr:row>10</xdr:row>
                    <xdr:rowOff>480060</xdr:rowOff>
                  </from>
                  <to>
                    <xdr:col>7</xdr:col>
                    <xdr:colOff>1242060</xdr:colOff>
                    <xdr:row>10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8" r:id="rId38" name="Check Box 222">
              <controlPr defaultSize="0" autoFill="0" autoLine="0" autoPict="0">
                <anchor moveWithCells="1">
                  <from>
                    <xdr:col>7</xdr:col>
                    <xdr:colOff>30480</xdr:colOff>
                    <xdr:row>12</xdr:row>
                    <xdr:rowOff>91440</xdr:rowOff>
                  </from>
                  <to>
                    <xdr:col>7</xdr:col>
                    <xdr:colOff>1242060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39" name="Check Box 223">
              <controlPr defaultSize="0" autoFill="0" autoLine="0" autoPict="0">
                <anchor moveWithCells="1">
                  <from>
                    <xdr:col>9</xdr:col>
                    <xdr:colOff>22860</xdr:colOff>
                    <xdr:row>4</xdr:row>
                    <xdr:rowOff>480060</xdr:rowOff>
                  </from>
                  <to>
                    <xdr:col>9</xdr:col>
                    <xdr:colOff>1234440</xdr:colOff>
                    <xdr:row>4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0" r:id="rId40" name="Check Box 224">
              <controlPr defaultSize="0" autoFill="0" autoLine="0" autoPict="0">
                <anchor moveWithCells="1">
                  <from>
                    <xdr:col>9</xdr:col>
                    <xdr:colOff>30480</xdr:colOff>
                    <xdr:row>5</xdr:row>
                    <xdr:rowOff>480060</xdr:rowOff>
                  </from>
                  <to>
                    <xdr:col>9</xdr:col>
                    <xdr:colOff>1242060</xdr:colOff>
                    <xdr:row>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1" r:id="rId41" name="Check Box 225">
              <controlPr defaultSize="0" autoFill="0" autoLine="0" autoPict="0">
                <anchor moveWithCells="1">
                  <from>
                    <xdr:col>9</xdr:col>
                    <xdr:colOff>22860</xdr:colOff>
                    <xdr:row>6</xdr:row>
                    <xdr:rowOff>480060</xdr:rowOff>
                  </from>
                  <to>
                    <xdr:col>9</xdr:col>
                    <xdr:colOff>1234440</xdr:colOff>
                    <xdr:row>6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2" r:id="rId42" name="Check Box 226">
              <controlPr defaultSize="0" autoFill="0" autoLine="0" autoPict="0">
                <anchor moveWithCells="1">
                  <from>
                    <xdr:col>9</xdr:col>
                    <xdr:colOff>22860</xdr:colOff>
                    <xdr:row>7</xdr:row>
                    <xdr:rowOff>480060</xdr:rowOff>
                  </from>
                  <to>
                    <xdr:col>9</xdr:col>
                    <xdr:colOff>1234440</xdr:colOff>
                    <xdr:row>7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3" r:id="rId43" name="Check Box 227">
              <controlPr defaultSize="0" autoFill="0" autoLine="0" autoPict="0">
                <anchor moveWithCells="1">
                  <from>
                    <xdr:col>9</xdr:col>
                    <xdr:colOff>22860</xdr:colOff>
                    <xdr:row>9</xdr:row>
                    <xdr:rowOff>91440</xdr:rowOff>
                  </from>
                  <to>
                    <xdr:col>9</xdr:col>
                    <xdr:colOff>1234440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4" r:id="rId44" name="Check Box 228">
              <controlPr defaultSize="0" autoFill="0" autoLine="0" autoPict="0">
                <anchor moveWithCells="1">
                  <from>
                    <xdr:col>9</xdr:col>
                    <xdr:colOff>22860</xdr:colOff>
                    <xdr:row>10</xdr:row>
                    <xdr:rowOff>480060</xdr:rowOff>
                  </from>
                  <to>
                    <xdr:col>9</xdr:col>
                    <xdr:colOff>1234440</xdr:colOff>
                    <xdr:row>10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5" r:id="rId45" name="Check Box 229">
              <controlPr defaultSize="0" autoFill="0" autoLine="0" autoPict="0">
                <anchor moveWithCells="1">
                  <from>
                    <xdr:col>9</xdr:col>
                    <xdr:colOff>22860</xdr:colOff>
                    <xdr:row>12</xdr:row>
                    <xdr:rowOff>91440</xdr:rowOff>
                  </from>
                  <to>
                    <xdr:col>9</xdr:col>
                    <xdr:colOff>1234440</xdr:colOff>
                    <xdr:row>12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tabColor theme="7"/>
    <pageSetUpPr fitToPage="1"/>
  </sheetPr>
  <dimension ref="B1:L37"/>
  <sheetViews>
    <sheetView view="pageBreakPreview" zoomScaleNormal="100" zoomScaleSheetLayoutView="100" workbookViewId="0">
      <selection activeCell="P23" sqref="P23"/>
    </sheetView>
  </sheetViews>
  <sheetFormatPr defaultColWidth="8.75" defaultRowHeight="14.4" x14ac:dyDescent="0.3"/>
  <cols>
    <col min="1" max="1" width="1.75" style="2" customWidth="1"/>
    <col min="2" max="2" width="8.75" style="2"/>
    <col min="3" max="3" width="5.25" style="2" customWidth="1"/>
    <col min="4" max="5" width="7.75" style="2" customWidth="1"/>
    <col min="6" max="6" width="11.125" style="2" customWidth="1"/>
    <col min="7" max="7" width="14.375" style="2" customWidth="1"/>
    <col min="8" max="8" width="10.75" style="2" customWidth="1"/>
    <col min="9" max="9" width="13.75" style="2" customWidth="1"/>
    <col min="10" max="12" width="10.75" style="2" customWidth="1"/>
    <col min="13" max="13" width="1.75" style="2" customWidth="1"/>
    <col min="14" max="16384" width="8.75" style="2"/>
  </cols>
  <sheetData>
    <row r="1" spans="2:12" ht="25.8" x14ac:dyDescent="0.3">
      <c r="B1" s="12" t="s">
        <v>75</v>
      </c>
      <c r="C1" s="13"/>
      <c r="D1" s="161" t="s">
        <v>146</v>
      </c>
      <c r="E1" s="161"/>
      <c r="F1" s="161"/>
      <c r="G1" s="161"/>
      <c r="H1" s="161"/>
      <c r="I1" s="161"/>
      <c r="J1" s="161"/>
      <c r="K1" s="161"/>
      <c r="L1" s="161"/>
    </row>
    <row r="2" spans="2:12" ht="6.45" customHeight="1" x14ac:dyDescent="0.3">
      <c r="B2" s="3"/>
    </row>
    <row r="3" spans="2:12" ht="18" x14ac:dyDescent="0.3">
      <c r="B3" s="216" t="s">
        <v>72</v>
      </c>
      <c r="C3" s="217"/>
      <c r="D3" s="217"/>
      <c r="E3" s="217"/>
      <c r="F3" s="217"/>
      <c r="G3" s="233" t="s">
        <v>81</v>
      </c>
      <c r="H3" s="234"/>
      <c r="I3" s="14"/>
      <c r="J3" s="15" t="s">
        <v>147</v>
      </c>
    </row>
    <row r="4" spans="2:12" ht="6" customHeight="1" x14ac:dyDescent="0.3"/>
    <row r="5" spans="2:12" ht="34.950000000000003" customHeight="1" x14ac:dyDescent="0.3">
      <c r="B5" s="10" t="s">
        <v>148</v>
      </c>
      <c r="C5" s="120" t="s">
        <v>142</v>
      </c>
      <c r="D5" s="117"/>
      <c r="E5" s="115" t="s">
        <v>149</v>
      </c>
      <c r="F5" s="117"/>
      <c r="G5" s="120" t="s">
        <v>150</v>
      </c>
      <c r="H5" s="121"/>
      <c r="I5" s="121"/>
      <c r="J5" s="120" t="s">
        <v>151</v>
      </c>
      <c r="K5" s="121"/>
      <c r="L5" s="122"/>
    </row>
    <row r="6" spans="2:12" ht="25.2" customHeight="1" x14ac:dyDescent="0.3">
      <c r="B6" s="16">
        <v>1</v>
      </c>
      <c r="C6" s="210"/>
      <c r="D6" s="215"/>
      <c r="E6" s="212"/>
      <c r="F6" s="213"/>
      <c r="G6" s="212"/>
      <c r="H6" s="214"/>
      <c r="I6" s="213"/>
      <c r="J6" s="210"/>
      <c r="K6" s="215"/>
      <c r="L6" s="211"/>
    </row>
    <row r="7" spans="2:12" ht="25.2" customHeight="1" x14ac:dyDescent="0.3">
      <c r="B7" s="16">
        <v>2</v>
      </c>
      <c r="C7" s="210"/>
      <c r="D7" s="215"/>
      <c r="E7" s="212"/>
      <c r="F7" s="213"/>
      <c r="G7" s="212"/>
      <c r="H7" s="214"/>
      <c r="I7" s="213"/>
      <c r="J7" s="210"/>
      <c r="K7" s="215"/>
      <c r="L7" s="211"/>
    </row>
    <row r="8" spans="2:12" ht="25.2" customHeight="1" x14ac:dyDescent="0.3">
      <c r="B8" s="16">
        <v>3</v>
      </c>
      <c r="C8" s="210"/>
      <c r="D8" s="215"/>
      <c r="E8" s="212"/>
      <c r="F8" s="213"/>
      <c r="G8" s="212"/>
      <c r="H8" s="214"/>
      <c r="I8" s="213"/>
      <c r="J8" s="210"/>
      <c r="K8" s="215"/>
      <c r="L8" s="211"/>
    </row>
    <row r="9" spans="2:12" ht="25.2" customHeight="1" x14ac:dyDescent="0.3">
      <c r="B9" s="16">
        <v>4</v>
      </c>
      <c r="C9" s="210"/>
      <c r="D9" s="215"/>
      <c r="E9" s="212"/>
      <c r="F9" s="213"/>
      <c r="G9" s="212"/>
      <c r="H9" s="214"/>
      <c r="I9" s="213"/>
      <c r="J9" s="210"/>
      <c r="K9" s="215"/>
      <c r="L9" s="211"/>
    </row>
    <row r="10" spans="2:12" ht="25.2" customHeight="1" x14ac:dyDescent="0.3">
      <c r="B10" s="16">
        <v>5</v>
      </c>
      <c r="C10" s="210"/>
      <c r="D10" s="215"/>
      <c r="E10" s="212"/>
      <c r="F10" s="213"/>
      <c r="G10" s="212"/>
      <c r="H10" s="214"/>
      <c r="I10" s="213"/>
      <c r="J10" s="210"/>
      <c r="K10" s="215"/>
      <c r="L10" s="211"/>
    </row>
    <row r="11" spans="2:12" ht="25.2" customHeight="1" x14ac:dyDescent="0.3">
      <c r="B11" s="16">
        <v>6</v>
      </c>
      <c r="C11" s="210"/>
      <c r="D11" s="215"/>
      <c r="E11" s="212"/>
      <c r="F11" s="213"/>
      <c r="G11" s="212"/>
      <c r="H11" s="214"/>
      <c r="I11" s="213"/>
      <c r="J11" s="210"/>
      <c r="K11" s="215"/>
      <c r="L11" s="211"/>
    </row>
    <row r="12" spans="2:12" ht="25.2" customHeight="1" x14ac:dyDescent="0.3">
      <c r="B12" s="16">
        <v>7</v>
      </c>
      <c r="C12" s="210"/>
      <c r="D12" s="215"/>
      <c r="E12" s="212"/>
      <c r="F12" s="213"/>
      <c r="G12" s="212"/>
      <c r="H12" s="214"/>
      <c r="I12" s="213"/>
      <c r="J12" s="210"/>
      <c r="K12" s="215"/>
      <c r="L12" s="211"/>
    </row>
    <row r="13" spans="2:12" ht="25.2" customHeight="1" x14ac:dyDescent="0.3">
      <c r="B13" s="16">
        <v>8</v>
      </c>
      <c r="C13" s="210"/>
      <c r="D13" s="215"/>
      <c r="E13" s="212"/>
      <c r="F13" s="213"/>
      <c r="G13" s="212"/>
      <c r="H13" s="214"/>
      <c r="I13" s="213"/>
      <c r="J13" s="210"/>
      <c r="K13" s="215"/>
      <c r="L13" s="211"/>
    </row>
    <row r="14" spans="2:12" ht="25.2" customHeight="1" x14ac:dyDescent="0.3">
      <c r="B14" s="16">
        <v>9</v>
      </c>
      <c r="C14" s="210"/>
      <c r="D14" s="215"/>
      <c r="E14" s="212"/>
      <c r="F14" s="213"/>
      <c r="G14" s="212"/>
      <c r="H14" s="214"/>
      <c r="I14" s="213"/>
      <c r="J14" s="210"/>
      <c r="K14" s="215"/>
      <c r="L14" s="211"/>
    </row>
    <row r="15" spans="2:12" ht="25.2" customHeight="1" x14ac:dyDescent="0.3">
      <c r="B15" s="16">
        <v>10</v>
      </c>
      <c r="C15" s="210"/>
      <c r="D15" s="215"/>
      <c r="E15" s="212"/>
      <c r="F15" s="213"/>
      <c r="G15" s="212"/>
      <c r="H15" s="214"/>
      <c r="I15" s="213"/>
      <c r="J15" s="210"/>
      <c r="K15" s="215"/>
      <c r="L15" s="211"/>
    </row>
    <row r="16" spans="2:12" ht="22.2" customHeight="1" x14ac:dyDescent="0.3">
      <c r="B16" s="224" t="s">
        <v>14</v>
      </c>
      <c r="C16" s="224"/>
      <c r="D16" s="209" t="s">
        <v>159</v>
      </c>
      <c r="E16" s="209"/>
      <c r="F16" s="209"/>
      <c r="G16" s="17">
        <f>((E6*G6*J6)+(E7*G7*J7)+(E8*G8*J8)+(E9*G9*J9)+(E10*G10*J10)+(E11*G11*J11)+(E12*G12*J12*J12)+(E13*G13*J13)+(E14*G14*J14)+(E15*G15*J15))*60/1000</f>
        <v>0</v>
      </c>
      <c r="H16" s="16" t="s">
        <v>41</v>
      </c>
      <c r="I16" s="229" t="s">
        <v>163</v>
      </c>
      <c r="J16" s="203" t="s">
        <v>161</v>
      </c>
      <c r="K16" s="204"/>
      <c r="L16" s="205"/>
    </row>
    <row r="17" spans="2:12" ht="22.2" customHeight="1" x14ac:dyDescent="0.3">
      <c r="B17" s="224"/>
      <c r="C17" s="224"/>
      <c r="D17" s="209" t="s">
        <v>160</v>
      </c>
      <c r="E17" s="209"/>
      <c r="F17" s="209"/>
      <c r="G17" s="17">
        <f>((C6*E6*G6/24)+(C7*E7*G7/24)+(C8*E8*G8/24)+(C9*E9*G9/24)+(C10*E10*G10/24)+(C11*E11*G11/24)+(C12*E12*G12/24)+(C13*E13*G13/24)+(C14*E14*G14/24)+(C15*E15*G15/24))*18</f>
        <v>0</v>
      </c>
      <c r="H17" s="16" t="s">
        <v>41</v>
      </c>
      <c r="I17" s="230"/>
      <c r="J17" s="203" t="s">
        <v>152</v>
      </c>
      <c r="K17" s="204"/>
      <c r="L17" s="205"/>
    </row>
    <row r="18" spans="2:12" s="8" customFormat="1" ht="24.6" customHeight="1" x14ac:dyDescent="0.3">
      <c r="B18" s="225" t="s">
        <v>135</v>
      </c>
      <c r="C18" s="226"/>
      <c r="D18" s="209" t="s">
        <v>159</v>
      </c>
      <c r="E18" s="209"/>
      <c r="F18" s="209"/>
      <c r="G18" s="17">
        <f>(0.00085*G16*I3*1.8)+(G16*0.001)</f>
        <v>0</v>
      </c>
      <c r="H18" s="16" t="s">
        <v>41</v>
      </c>
      <c r="I18" s="231" t="s">
        <v>164</v>
      </c>
      <c r="J18" s="218" t="s">
        <v>162</v>
      </c>
      <c r="K18" s="219"/>
      <c r="L18" s="220"/>
    </row>
    <row r="19" spans="2:12" s="8" customFormat="1" ht="24.6" customHeight="1" x14ac:dyDescent="0.3">
      <c r="B19" s="227"/>
      <c r="C19" s="228"/>
      <c r="D19" s="209" t="s">
        <v>160</v>
      </c>
      <c r="E19" s="209"/>
      <c r="F19" s="209"/>
      <c r="G19" s="17">
        <f>(0.00085*G17*I3*1.8)+(G17*0.001)</f>
        <v>0</v>
      </c>
      <c r="H19" s="16" t="s">
        <v>41</v>
      </c>
      <c r="I19" s="232"/>
      <c r="J19" s="221"/>
      <c r="K19" s="222"/>
      <c r="L19" s="223"/>
    </row>
    <row r="20" spans="2:12" ht="6.45" customHeight="1" x14ac:dyDescent="0.3">
      <c r="B20" s="3"/>
    </row>
    <row r="21" spans="2:12" ht="18" x14ac:dyDescent="0.3">
      <c r="B21" s="216" t="s">
        <v>73</v>
      </c>
      <c r="C21" s="217"/>
      <c r="D21" s="217"/>
      <c r="E21" s="217"/>
      <c r="F21" s="217"/>
    </row>
    <row r="22" spans="2:12" ht="6" customHeight="1" x14ac:dyDescent="0.3"/>
    <row r="23" spans="2:12" ht="34.950000000000003" customHeight="1" x14ac:dyDescent="0.3">
      <c r="B23" s="10" t="s">
        <v>148</v>
      </c>
      <c r="C23" s="120" t="s">
        <v>153</v>
      </c>
      <c r="D23" s="117"/>
      <c r="E23" s="115" t="s">
        <v>149</v>
      </c>
      <c r="F23" s="117"/>
      <c r="G23" s="120" t="s">
        <v>143</v>
      </c>
      <c r="H23" s="121"/>
      <c r="I23" s="121"/>
      <c r="J23" s="120" t="s">
        <v>151</v>
      </c>
      <c r="K23" s="121"/>
      <c r="L23" s="122"/>
    </row>
    <row r="24" spans="2:12" ht="25.2" customHeight="1" x14ac:dyDescent="0.3">
      <c r="B24" s="16">
        <v>1</v>
      </c>
      <c r="C24" s="210"/>
      <c r="D24" s="211"/>
      <c r="E24" s="212"/>
      <c r="F24" s="213"/>
      <c r="G24" s="212"/>
      <c r="H24" s="214"/>
      <c r="I24" s="213"/>
      <c r="J24" s="210"/>
      <c r="K24" s="215"/>
      <c r="L24" s="211"/>
    </row>
    <row r="25" spans="2:12" ht="25.2" customHeight="1" x14ac:dyDescent="0.3">
      <c r="B25" s="16">
        <v>2</v>
      </c>
      <c r="C25" s="210"/>
      <c r="D25" s="211"/>
      <c r="E25" s="212"/>
      <c r="F25" s="213"/>
      <c r="G25" s="212"/>
      <c r="H25" s="214"/>
      <c r="I25" s="213"/>
      <c r="J25" s="210"/>
      <c r="K25" s="215"/>
      <c r="L25" s="211"/>
    </row>
    <row r="26" spans="2:12" ht="25.2" customHeight="1" x14ac:dyDescent="0.3">
      <c r="B26" s="16">
        <v>3</v>
      </c>
      <c r="C26" s="210"/>
      <c r="D26" s="211"/>
      <c r="E26" s="212"/>
      <c r="F26" s="213"/>
      <c r="G26" s="212"/>
      <c r="H26" s="214"/>
      <c r="I26" s="213"/>
      <c r="J26" s="210"/>
      <c r="K26" s="215"/>
      <c r="L26" s="211"/>
    </row>
    <row r="27" spans="2:12" ht="25.2" customHeight="1" x14ac:dyDescent="0.3">
      <c r="B27" s="16">
        <v>4</v>
      </c>
      <c r="C27" s="210"/>
      <c r="D27" s="211"/>
      <c r="E27" s="212"/>
      <c r="F27" s="213"/>
      <c r="G27" s="212"/>
      <c r="H27" s="214"/>
      <c r="I27" s="213"/>
      <c r="J27" s="210"/>
      <c r="K27" s="215"/>
      <c r="L27" s="211"/>
    </row>
    <row r="28" spans="2:12" ht="25.2" customHeight="1" x14ac:dyDescent="0.3">
      <c r="B28" s="16">
        <v>5</v>
      </c>
      <c r="C28" s="210"/>
      <c r="D28" s="211"/>
      <c r="E28" s="212"/>
      <c r="F28" s="213"/>
      <c r="G28" s="212"/>
      <c r="H28" s="214"/>
      <c r="I28" s="213"/>
      <c r="J28" s="210"/>
      <c r="K28" s="215"/>
      <c r="L28" s="211"/>
    </row>
    <row r="29" spans="2:12" ht="25.2" customHeight="1" x14ac:dyDescent="0.3">
      <c r="B29" s="16">
        <v>6</v>
      </c>
      <c r="C29" s="210"/>
      <c r="D29" s="211"/>
      <c r="E29" s="212"/>
      <c r="F29" s="213"/>
      <c r="G29" s="212"/>
      <c r="H29" s="214"/>
      <c r="I29" s="213"/>
      <c r="J29" s="210"/>
      <c r="K29" s="215"/>
      <c r="L29" s="211"/>
    </row>
    <row r="30" spans="2:12" ht="25.2" customHeight="1" x14ac:dyDescent="0.3">
      <c r="B30" s="16">
        <v>7</v>
      </c>
      <c r="C30" s="210"/>
      <c r="D30" s="211"/>
      <c r="E30" s="212"/>
      <c r="F30" s="213"/>
      <c r="G30" s="212"/>
      <c r="H30" s="214"/>
      <c r="I30" s="213"/>
      <c r="J30" s="210"/>
      <c r="K30" s="215"/>
      <c r="L30" s="211"/>
    </row>
    <row r="31" spans="2:12" ht="25.2" customHeight="1" x14ac:dyDescent="0.3">
      <c r="B31" s="16">
        <v>8</v>
      </c>
      <c r="C31" s="210"/>
      <c r="D31" s="211"/>
      <c r="E31" s="212"/>
      <c r="F31" s="213"/>
      <c r="G31" s="212"/>
      <c r="H31" s="214"/>
      <c r="I31" s="213"/>
      <c r="J31" s="210"/>
      <c r="K31" s="215"/>
      <c r="L31" s="211"/>
    </row>
    <row r="32" spans="2:12" ht="25.2" customHeight="1" x14ac:dyDescent="0.3">
      <c r="B32" s="16">
        <v>9</v>
      </c>
      <c r="C32" s="210"/>
      <c r="D32" s="211"/>
      <c r="E32" s="212"/>
      <c r="F32" s="213"/>
      <c r="G32" s="212"/>
      <c r="H32" s="214"/>
      <c r="I32" s="213"/>
      <c r="J32" s="210"/>
      <c r="K32" s="215"/>
      <c r="L32" s="211"/>
    </row>
    <row r="33" spans="2:12" ht="25.2" customHeight="1" x14ac:dyDescent="0.3">
      <c r="B33" s="16">
        <v>10</v>
      </c>
      <c r="C33" s="210"/>
      <c r="D33" s="211"/>
      <c r="E33" s="212"/>
      <c r="F33" s="213"/>
      <c r="G33" s="212"/>
      <c r="H33" s="214"/>
      <c r="I33" s="213"/>
      <c r="J33" s="210"/>
      <c r="K33" s="215"/>
      <c r="L33" s="211"/>
    </row>
    <row r="34" spans="2:12" ht="22.2" customHeight="1" x14ac:dyDescent="0.3">
      <c r="B34" s="209" t="s">
        <v>154</v>
      </c>
      <c r="C34" s="209"/>
      <c r="D34" s="209"/>
      <c r="E34" s="209"/>
      <c r="F34" s="209"/>
      <c r="G34" s="19">
        <f>(E24*G24*J24+E25*G25*J25+E26*G26*J26+E27*G27*J27+E28*G28*J28+E29*G29*J29+E30*G30*J30+E31*G31*J31+E32*G32*J32+E33*G33*J33)*60/1000</f>
        <v>0</v>
      </c>
      <c r="H34" s="16" t="s">
        <v>41</v>
      </c>
      <c r="I34" s="18" t="s">
        <v>155</v>
      </c>
      <c r="J34" s="203" t="s">
        <v>156</v>
      </c>
      <c r="K34" s="204"/>
      <c r="L34" s="205"/>
    </row>
    <row r="35" spans="2:12" ht="22.2" customHeight="1" x14ac:dyDescent="0.3">
      <c r="B35" s="206" t="s">
        <v>145</v>
      </c>
      <c r="C35" s="207"/>
      <c r="D35" s="207"/>
      <c r="E35" s="207"/>
      <c r="F35" s="208"/>
      <c r="G35" s="19">
        <f>(C24*E24+C25*E25+C26*E26+C27*E27+C28*E28+C29*E29+C30*E30+C31*E31+C32*E32+C33*E33)*5/1000</f>
        <v>0</v>
      </c>
      <c r="H35" s="16" t="s">
        <v>41</v>
      </c>
      <c r="I35" s="18" t="s">
        <v>157</v>
      </c>
      <c r="J35" s="203" t="s">
        <v>144</v>
      </c>
      <c r="K35" s="204"/>
      <c r="L35" s="205"/>
    </row>
    <row r="36" spans="2:12" ht="15.6" x14ac:dyDescent="0.3">
      <c r="B36" s="20"/>
      <c r="C36" s="20"/>
      <c r="D36" s="20"/>
      <c r="E36" s="20"/>
      <c r="F36" s="20"/>
      <c r="G36" s="20"/>
      <c r="H36" s="20"/>
      <c r="I36" s="20"/>
      <c r="J36" s="20"/>
    </row>
    <row r="37" spans="2:12" ht="16.95" customHeight="1" x14ac:dyDescent="0.3">
      <c r="B37" s="20"/>
      <c r="C37" s="20"/>
      <c r="D37" s="20"/>
      <c r="E37" s="20"/>
      <c r="F37" s="20"/>
      <c r="G37" s="20"/>
    </row>
  </sheetData>
  <mergeCells count="107">
    <mergeCell ref="C5:D5"/>
    <mergeCell ref="E5:F5"/>
    <mergeCell ref="B3:F3"/>
    <mergeCell ref="G3:H3"/>
    <mergeCell ref="C6:D6"/>
    <mergeCell ref="C7:D7"/>
    <mergeCell ref="C8:D8"/>
    <mergeCell ref="C9:D9"/>
    <mergeCell ref="C10:D10"/>
    <mergeCell ref="E6:F6"/>
    <mergeCell ref="E7:F7"/>
    <mergeCell ref="E8:F8"/>
    <mergeCell ref="E9:F9"/>
    <mergeCell ref="E10:F10"/>
    <mergeCell ref="G5:I5"/>
    <mergeCell ref="G6:I6"/>
    <mergeCell ref="J5:L5"/>
    <mergeCell ref="G7:I7"/>
    <mergeCell ref="G8:I8"/>
    <mergeCell ref="G9:I9"/>
    <mergeCell ref="G10:I10"/>
    <mergeCell ref="J6:L6"/>
    <mergeCell ref="J7:L7"/>
    <mergeCell ref="J8:L8"/>
    <mergeCell ref="J9:L9"/>
    <mergeCell ref="J10:L10"/>
    <mergeCell ref="C13:D13"/>
    <mergeCell ref="E13:F13"/>
    <mergeCell ref="G13:I13"/>
    <mergeCell ref="J13:L13"/>
    <mergeCell ref="C14:D14"/>
    <mergeCell ref="E14:F14"/>
    <mergeCell ref="G14:I14"/>
    <mergeCell ref="J14:L14"/>
    <mergeCell ref="C11:D11"/>
    <mergeCell ref="E11:F11"/>
    <mergeCell ref="G11:I11"/>
    <mergeCell ref="J11:L11"/>
    <mergeCell ref="C12:D12"/>
    <mergeCell ref="E12:F12"/>
    <mergeCell ref="G12:I12"/>
    <mergeCell ref="J12:L12"/>
    <mergeCell ref="J16:L16"/>
    <mergeCell ref="J18:L19"/>
    <mergeCell ref="C15:D15"/>
    <mergeCell ref="E15:F15"/>
    <mergeCell ref="G15:I15"/>
    <mergeCell ref="J15:L15"/>
    <mergeCell ref="D16:F16"/>
    <mergeCell ref="D17:F17"/>
    <mergeCell ref="B16:C17"/>
    <mergeCell ref="D18:F18"/>
    <mergeCell ref="D19:F19"/>
    <mergeCell ref="B18:C19"/>
    <mergeCell ref="I16:I17"/>
    <mergeCell ref="I18:I19"/>
    <mergeCell ref="C24:D24"/>
    <mergeCell ref="E24:F24"/>
    <mergeCell ref="G24:I24"/>
    <mergeCell ref="J24:L24"/>
    <mergeCell ref="C25:D25"/>
    <mergeCell ref="E25:F25"/>
    <mergeCell ref="G25:I25"/>
    <mergeCell ref="J25:L25"/>
    <mergeCell ref="B21:F21"/>
    <mergeCell ref="C23:D23"/>
    <mergeCell ref="E23:F23"/>
    <mergeCell ref="G23:I23"/>
    <mergeCell ref="J23:L23"/>
    <mergeCell ref="G28:I28"/>
    <mergeCell ref="J28:L28"/>
    <mergeCell ref="C29:D29"/>
    <mergeCell ref="E29:F29"/>
    <mergeCell ref="G29:I29"/>
    <mergeCell ref="J29:L29"/>
    <mergeCell ref="C26:D26"/>
    <mergeCell ref="E26:F26"/>
    <mergeCell ref="G26:I26"/>
    <mergeCell ref="J26:L26"/>
    <mergeCell ref="C27:D27"/>
    <mergeCell ref="E27:F27"/>
    <mergeCell ref="G27:I27"/>
    <mergeCell ref="J27:L27"/>
    <mergeCell ref="D1:L1"/>
    <mergeCell ref="J34:L34"/>
    <mergeCell ref="J35:L35"/>
    <mergeCell ref="B35:F35"/>
    <mergeCell ref="B34:F34"/>
    <mergeCell ref="J17:L17"/>
    <mergeCell ref="C32:D32"/>
    <mergeCell ref="E32:F32"/>
    <mergeCell ref="G32:I32"/>
    <mergeCell ref="J32:L32"/>
    <mergeCell ref="C33:D33"/>
    <mergeCell ref="E33:F33"/>
    <mergeCell ref="G33:I33"/>
    <mergeCell ref="J33:L33"/>
    <mergeCell ref="C30:D30"/>
    <mergeCell ref="E30:F30"/>
    <mergeCell ref="G30:I30"/>
    <mergeCell ref="J30:L30"/>
    <mergeCell ref="C31:D31"/>
    <mergeCell ref="E31:F31"/>
    <mergeCell ref="G31:I31"/>
    <mergeCell ref="J31:L31"/>
    <mergeCell ref="C28:D28"/>
    <mergeCell ref="E28:F28"/>
  </mergeCells>
  <phoneticPr fontId="2" type="noConversion"/>
  <printOptions horizontalCentered="1"/>
  <pageMargins left="3.937007874015748E-2" right="3.937007874015748E-2" top="3.937007874015748E-2" bottom="3.937007874015748E-2" header="0.31496062992125984" footer="0.31496062992125984"/>
  <pageSetup paperSize="9" scale="95" fitToHeight="0" orientation="portrait" r:id="rId1"/>
  <rowBreaks count="1" manualBreakCount="1">
    <brk id="36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tabColor theme="7"/>
    <pageSetUpPr fitToPage="1"/>
  </sheetPr>
  <dimension ref="B1:M28"/>
  <sheetViews>
    <sheetView tabSelected="1" view="pageBreakPreview" topLeftCell="A11" zoomScale="70" zoomScaleNormal="70" zoomScaleSheetLayoutView="70" workbookViewId="0">
      <selection activeCell="D26" sqref="D26:M26"/>
    </sheetView>
  </sheetViews>
  <sheetFormatPr defaultRowHeight="14.4" x14ac:dyDescent="0.3"/>
  <cols>
    <col min="1" max="1" width="1.75" style="2" customWidth="1"/>
    <col min="2" max="3" width="6.75" style="2" customWidth="1"/>
    <col min="4" max="4" width="10.75" style="47" customWidth="1"/>
    <col min="5" max="5" width="20" style="2" customWidth="1"/>
    <col min="6" max="6" width="11.25" style="2" customWidth="1"/>
    <col min="7" max="7" width="11.875" style="2" customWidth="1"/>
    <col min="8" max="9" width="6.75" style="2" customWidth="1"/>
    <col min="10" max="10" width="13.75" style="36" customWidth="1"/>
    <col min="11" max="11" width="11.25" style="2" customWidth="1"/>
    <col min="12" max="12" width="11.125" style="2" customWidth="1"/>
    <col min="13" max="13" width="37.625" style="2" customWidth="1"/>
    <col min="14" max="14" width="1.75" style="2" customWidth="1"/>
    <col min="15" max="16384" width="9" style="2"/>
  </cols>
  <sheetData>
    <row r="1" spans="2:13" ht="34.200000000000003" customHeight="1" x14ac:dyDescent="0.3">
      <c r="B1" s="12" t="s">
        <v>76</v>
      </c>
      <c r="C1" s="13"/>
      <c r="D1" s="161" t="s">
        <v>45</v>
      </c>
      <c r="E1" s="161"/>
      <c r="F1" s="161"/>
      <c r="G1" s="161"/>
      <c r="H1" s="161"/>
      <c r="I1" s="161"/>
      <c r="J1" s="161"/>
      <c r="K1" s="161"/>
      <c r="L1" s="161"/>
      <c r="M1" s="161"/>
    </row>
    <row r="2" spans="2:13" ht="21" customHeight="1" thickBot="1" x14ac:dyDescent="0.35">
      <c r="B2" s="216" t="s">
        <v>1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</row>
    <row r="3" spans="2:13" ht="41.7" customHeight="1" thickBot="1" x14ac:dyDescent="0.35">
      <c r="B3" s="238" t="s">
        <v>2</v>
      </c>
      <c r="C3" s="239"/>
      <c r="D3" s="43" t="s">
        <v>58</v>
      </c>
      <c r="E3" s="239" t="s">
        <v>3</v>
      </c>
      <c r="F3" s="239"/>
      <c r="G3" s="239"/>
      <c r="H3" s="245" t="s">
        <v>2</v>
      </c>
      <c r="I3" s="239"/>
      <c r="J3" s="31" t="s">
        <v>58</v>
      </c>
      <c r="K3" s="239" t="s">
        <v>3</v>
      </c>
      <c r="L3" s="239"/>
      <c r="M3" s="244"/>
    </row>
    <row r="4" spans="2:13" ht="37.200000000000003" customHeight="1" x14ac:dyDescent="0.3">
      <c r="B4" s="240" t="s">
        <v>12</v>
      </c>
      <c r="C4" s="24" t="s">
        <v>171</v>
      </c>
      <c r="D4" s="44"/>
      <c r="E4" s="288" t="s">
        <v>4</v>
      </c>
      <c r="F4" s="288"/>
      <c r="G4" s="289"/>
      <c r="H4" s="255" t="s">
        <v>14</v>
      </c>
      <c r="I4" s="24" t="s">
        <v>172</v>
      </c>
      <c r="J4" s="39">
        <f>'用水基線調查表(表2)'!G5</f>
        <v>0</v>
      </c>
      <c r="K4" s="288" t="s">
        <v>70</v>
      </c>
      <c r="L4" s="288"/>
      <c r="M4" s="294"/>
    </row>
    <row r="5" spans="2:13" ht="37.200000000000003" customHeight="1" x14ac:dyDescent="0.3">
      <c r="B5" s="241"/>
      <c r="C5" s="18" t="s">
        <v>173</v>
      </c>
      <c r="D5" s="41"/>
      <c r="E5" s="290" t="s">
        <v>5</v>
      </c>
      <c r="F5" s="290"/>
      <c r="G5" s="291"/>
      <c r="H5" s="255"/>
      <c r="I5" s="18" t="s">
        <v>174</v>
      </c>
      <c r="J5" s="40">
        <f>'用水基線調查表(表2)'!G7</f>
        <v>0</v>
      </c>
      <c r="K5" s="295" t="s">
        <v>18</v>
      </c>
      <c r="L5" s="295"/>
      <c r="M5" s="296"/>
    </row>
    <row r="6" spans="2:13" ht="37.200000000000003" customHeight="1" x14ac:dyDescent="0.3">
      <c r="B6" s="241"/>
      <c r="C6" s="18" t="s">
        <v>175</v>
      </c>
      <c r="D6" s="41"/>
      <c r="E6" s="290" t="s">
        <v>6</v>
      </c>
      <c r="F6" s="290"/>
      <c r="G6" s="291"/>
      <c r="H6" s="255"/>
      <c r="I6" s="18" t="s">
        <v>207</v>
      </c>
      <c r="J6" s="40">
        <f>'用水基線調查表(表2)'!G6</f>
        <v>0</v>
      </c>
      <c r="K6" s="290" t="s">
        <v>15</v>
      </c>
      <c r="L6" s="290"/>
      <c r="M6" s="297"/>
    </row>
    <row r="7" spans="2:13" ht="37.200000000000003" customHeight="1" x14ac:dyDescent="0.3">
      <c r="B7" s="241"/>
      <c r="C7" s="18" t="s">
        <v>176</v>
      </c>
      <c r="D7" s="41"/>
      <c r="E7" s="290" t="s">
        <v>7</v>
      </c>
      <c r="F7" s="290"/>
      <c r="G7" s="291"/>
      <c r="H7" s="255"/>
      <c r="I7" s="18" t="s">
        <v>177</v>
      </c>
      <c r="J7" s="40">
        <f>'用水基線調查表(表2)'!$G$8</f>
        <v>0</v>
      </c>
      <c r="K7" s="290" t="s">
        <v>16</v>
      </c>
      <c r="L7" s="290"/>
      <c r="M7" s="297"/>
    </row>
    <row r="8" spans="2:13" ht="37.200000000000003" customHeight="1" x14ac:dyDescent="0.3">
      <c r="B8" s="241"/>
      <c r="C8" s="18" t="s">
        <v>178</v>
      </c>
      <c r="D8" s="41"/>
      <c r="E8" s="290" t="s">
        <v>8</v>
      </c>
      <c r="F8" s="290"/>
      <c r="G8" s="291"/>
      <c r="H8" s="255"/>
      <c r="I8" s="18" t="s">
        <v>179</v>
      </c>
      <c r="J8" s="41"/>
      <c r="K8" s="295" t="s">
        <v>17</v>
      </c>
      <c r="L8" s="290"/>
      <c r="M8" s="297"/>
    </row>
    <row r="9" spans="2:13" ht="37.200000000000003" customHeight="1" x14ac:dyDescent="0.3">
      <c r="B9" s="241"/>
      <c r="C9" s="18" t="s">
        <v>180</v>
      </c>
      <c r="D9" s="41"/>
      <c r="E9" s="290" t="s">
        <v>9</v>
      </c>
      <c r="F9" s="290"/>
      <c r="G9" s="291"/>
      <c r="H9" s="255"/>
      <c r="I9" s="18" t="s">
        <v>181</v>
      </c>
      <c r="J9" s="41"/>
      <c r="K9" s="295" t="s">
        <v>26</v>
      </c>
      <c r="L9" s="290"/>
      <c r="M9" s="297"/>
    </row>
    <row r="10" spans="2:13" ht="37.200000000000003" customHeight="1" x14ac:dyDescent="0.3">
      <c r="B10" s="241"/>
      <c r="C10" s="18" t="s">
        <v>182</v>
      </c>
      <c r="D10" s="41"/>
      <c r="E10" s="290" t="s">
        <v>10</v>
      </c>
      <c r="F10" s="290"/>
      <c r="G10" s="291"/>
      <c r="H10" s="255"/>
      <c r="I10" s="18" t="s">
        <v>183</v>
      </c>
      <c r="J10" s="40">
        <f>'用水基線調查表(表2)'!$G$11</f>
        <v>0</v>
      </c>
      <c r="K10" s="290" t="s">
        <v>24</v>
      </c>
      <c r="L10" s="290"/>
      <c r="M10" s="297"/>
    </row>
    <row r="11" spans="2:13" ht="37.200000000000003" customHeight="1" thickBot="1" x14ac:dyDescent="0.4">
      <c r="B11" s="242"/>
      <c r="C11" s="25" t="s">
        <v>208</v>
      </c>
      <c r="D11" s="45"/>
      <c r="E11" s="292" t="s">
        <v>217</v>
      </c>
      <c r="F11" s="293"/>
      <c r="G11" s="293"/>
      <c r="H11" s="255"/>
      <c r="I11" s="25" t="s">
        <v>209</v>
      </c>
      <c r="J11" s="42"/>
      <c r="K11" s="298" t="s">
        <v>216</v>
      </c>
      <c r="L11" s="299"/>
      <c r="M11" s="300"/>
    </row>
    <row r="12" spans="2:13" ht="37.200000000000003" customHeight="1" thickBot="1" x14ac:dyDescent="0.35">
      <c r="B12" s="243"/>
      <c r="C12" s="28" t="s">
        <v>184</v>
      </c>
      <c r="D12" s="46">
        <f>SUM(D4:D11)</f>
        <v>0</v>
      </c>
      <c r="E12" s="246"/>
      <c r="F12" s="247"/>
      <c r="G12" s="248"/>
      <c r="H12" s="255"/>
      <c r="I12" s="26" t="s">
        <v>185</v>
      </c>
      <c r="J12" s="38">
        <f>SUM(J4:J11)</f>
        <v>0</v>
      </c>
      <c r="K12" s="235"/>
      <c r="L12" s="236"/>
      <c r="M12" s="237"/>
    </row>
    <row r="13" spans="2:13" ht="37.200000000000003" customHeight="1" x14ac:dyDescent="0.3">
      <c r="B13" s="240" t="s">
        <v>13</v>
      </c>
      <c r="C13" s="24" t="s">
        <v>186</v>
      </c>
      <c r="D13" s="39">
        <f>'用水基線調查表(表2)'!$I$5</f>
        <v>0</v>
      </c>
      <c r="E13" s="301" t="s">
        <v>11</v>
      </c>
      <c r="F13" s="301"/>
      <c r="G13" s="301"/>
      <c r="H13" s="258" t="s">
        <v>230</v>
      </c>
      <c r="I13" s="24" t="s">
        <v>187</v>
      </c>
      <c r="J13" s="34">
        <f>'用水基線調查表(表2)'!$L$5</f>
        <v>0</v>
      </c>
      <c r="K13" s="288" t="s">
        <v>27</v>
      </c>
      <c r="L13" s="288"/>
      <c r="M13" s="294"/>
    </row>
    <row r="14" spans="2:13" ht="37.200000000000003" customHeight="1" x14ac:dyDescent="0.3">
      <c r="B14" s="241"/>
      <c r="C14" s="18" t="s">
        <v>188</v>
      </c>
      <c r="D14" s="40">
        <f>'用水基線調查表(表2)'!$I$7</f>
        <v>0</v>
      </c>
      <c r="E14" s="295" t="s">
        <v>19</v>
      </c>
      <c r="F14" s="295"/>
      <c r="G14" s="295"/>
      <c r="H14" s="255"/>
      <c r="I14" s="18" t="s">
        <v>189</v>
      </c>
      <c r="J14" s="35">
        <f>'用水基線調查表(表2)'!$L$7</f>
        <v>0</v>
      </c>
      <c r="K14" s="304" t="s">
        <v>289</v>
      </c>
      <c r="L14" s="305"/>
      <c r="M14" s="306"/>
    </row>
    <row r="15" spans="2:13" ht="37.200000000000003" customHeight="1" x14ac:dyDescent="0.3">
      <c r="B15" s="241"/>
      <c r="C15" s="18" t="s">
        <v>190</v>
      </c>
      <c r="D15" s="40">
        <f>'用水基線調查表(表2)'!$I$6</f>
        <v>0</v>
      </c>
      <c r="E15" s="295" t="s">
        <v>20</v>
      </c>
      <c r="F15" s="295"/>
      <c r="G15" s="295"/>
      <c r="H15" s="255"/>
      <c r="I15" s="18" t="s">
        <v>191</v>
      </c>
      <c r="J15" s="35">
        <f>'用水基線調查表(表2)'!$L$6</f>
        <v>0</v>
      </c>
      <c r="K15" s="290" t="s">
        <v>38</v>
      </c>
      <c r="L15" s="290"/>
      <c r="M15" s="297"/>
    </row>
    <row r="16" spans="2:13" ht="37.200000000000003" customHeight="1" x14ac:dyDescent="0.3">
      <c r="B16" s="241"/>
      <c r="C16" s="18" t="s">
        <v>192</v>
      </c>
      <c r="D16" s="40">
        <f>'用水基線調查表(表2)'!$I$8</f>
        <v>0</v>
      </c>
      <c r="E16" s="295" t="s">
        <v>21</v>
      </c>
      <c r="F16" s="295"/>
      <c r="G16" s="295"/>
      <c r="H16" s="255"/>
      <c r="I16" s="18" t="s">
        <v>193</v>
      </c>
      <c r="J16" s="35">
        <f>'用水基線調查表(表2)'!$L$8</f>
        <v>0</v>
      </c>
      <c r="K16" s="295" t="s">
        <v>39</v>
      </c>
      <c r="L16" s="295"/>
      <c r="M16" s="296"/>
    </row>
    <row r="17" spans="2:13" ht="37.200000000000003" customHeight="1" x14ac:dyDescent="0.3">
      <c r="B17" s="241"/>
      <c r="C17" s="18" t="s">
        <v>194</v>
      </c>
      <c r="D17" s="41"/>
      <c r="E17" s="295" t="s">
        <v>22</v>
      </c>
      <c r="F17" s="295"/>
      <c r="G17" s="295"/>
      <c r="H17" s="255"/>
      <c r="I17" s="18" t="s">
        <v>195</v>
      </c>
      <c r="J17" s="33"/>
      <c r="K17" s="290" t="s">
        <v>28</v>
      </c>
      <c r="L17" s="290"/>
      <c r="M17" s="297"/>
    </row>
    <row r="18" spans="2:13" ht="37.200000000000003" customHeight="1" x14ac:dyDescent="0.3">
      <c r="B18" s="241"/>
      <c r="C18" s="18" t="s">
        <v>196</v>
      </c>
      <c r="D18" s="41"/>
      <c r="E18" s="295" t="s">
        <v>23</v>
      </c>
      <c r="F18" s="295"/>
      <c r="G18" s="295"/>
      <c r="H18" s="255"/>
      <c r="I18" s="18" t="s">
        <v>210</v>
      </c>
      <c r="J18" s="33"/>
      <c r="K18" s="290" t="s">
        <v>29</v>
      </c>
      <c r="L18" s="290"/>
      <c r="M18" s="297"/>
    </row>
    <row r="19" spans="2:13" ht="37.200000000000003" customHeight="1" x14ac:dyDescent="0.3">
      <c r="B19" s="241"/>
      <c r="C19" s="18" t="s">
        <v>197</v>
      </c>
      <c r="D19" s="40">
        <f>'用水基線調查表(表2)'!$I$11</f>
        <v>0</v>
      </c>
      <c r="E19" s="295" t="s">
        <v>25</v>
      </c>
      <c r="F19" s="295"/>
      <c r="G19" s="295"/>
      <c r="H19" s="255"/>
      <c r="I19" s="18" t="s">
        <v>211</v>
      </c>
      <c r="J19" s="35">
        <f>'用水基線調查表(表2)'!$L$11</f>
        <v>0</v>
      </c>
      <c r="K19" s="295" t="s">
        <v>44</v>
      </c>
      <c r="L19" s="290"/>
      <c r="M19" s="297"/>
    </row>
    <row r="20" spans="2:13" ht="37.200000000000003" customHeight="1" thickBot="1" x14ac:dyDescent="0.4">
      <c r="B20" s="257"/>
      <c r="C20" s="25" t="s">
        <v>212</v>
      </c>
      <c r="D20" s="45"/>
      <c r="E20" s="302" t="s">
        <v>218</v>
      </c>
      <c r="F20" s="293"/>
      <c r="G20" s="303"/>
      <c r="H20" s="259"/>
      <c r="I20" s="25" t="s">
        <v>198</v>
      </c>
      <c r="J20" s="37"/>
      <c r="K20" s="298" t="s">
        <v>219</v>
      </c>
      <c r="L20" s="299"/>
      <c r="M20" s="300"/>
    </row>
    <row r="21" spans="2:13" ht="37.200000000000003" customHeight="1" thickBot="1" x14ac:dyDescent="0.35">
      <c r="B21" s="257"/>
      <c r="C21" s="86" t="s">
        <v>199</v>
      </c>
      <c r="D21" s="87">
        <f>SUM(D13:D20)</f>
        <v>0</v>
      </c>
      <c r="E21" s="249"/>
      <c r="F21" s="250"/>
      <c r="G21" s="250"/>
      <c r="H21" s="259"/>
      <c r="I21" s="88" t="s">
        <v>200</v>
      </c>
      <c r="J21" s="89">
        <f>SUM(J13:J20)</f>
        <v>0</v>
      </c>
      <c r="K21" s="251"/>
      <c r="L21" s="252"/>
      <c r="M21" s="253"/>
    </row>
    <row r="22" spans="2:13" ht="37.200000000000003" customHeight="1" x14ac:dyDescent="0.3">
      <c r="B22" s="240" t="s">
        <v>30</v>
      </c>
      <c r="C22" s="24" t="s">
        <v>201</v>
      </c>
      <c r="D22" s="39">
        <f>'用水基線調查表(表2)'!$M$5</f>
        <v>0</v>
      </c>
      <c r="E22" s="288" t="s">
        <v>31</v>
      </c>
      <c r="F22" s="288"/>
      <c r="G22" s="288"/>
      <c r="H22" s="254" t="s">
        <v>30</v>
      </c>
      <c r="I22" s="24" t="s">
        <v>202</v>
      </c>
      <c r="J22" s="91"/>
      <c r="K22" s="288" t="s">
        <v>34</v>
      </c>
      <c r="L22" s="288"/>
      <c r="M22" s="294"/>
    </row>
    <row r="23" spans="2:13" ht="37.200000000000003" customHeight="1" x14ac:dyDescent="0.3">
      <c r="B23" s="241"/>
      <c r="C23" s="18" t="s">
        <v>203</v>
      </c>
      <c r="D23" s="40">
        <f>'用水基線調查表(表2)'!$M$7</f>
        <v>0</v>
      </c>
      <c r="E23" s="290" t="s">
        <v>36</v>
      </c>
      <c r="F23" s="290"/>
      <c r="G23" s="290"/>
      <c r="H23" s="255"/>
      <c r="I23" s="27" t="s">
        <v>42</v>
      </c>
      <c r="J23" s="32">
        <f>SUM(D22:D25)+J22+J24+J25</f>
        <v>0</v>
      </c>
      <c r="K23" s="290" t="s">
        <v>35</v>
      </c>
      <c r="L23" s="290"/>
      <c r="M23" s="297"/>
    </row>
    <row r="24" spans="2:13" ht="37.200000000000003" customHeight="1" x14ac:dyDescent="0.3">
      <c r="B24" s="241"/>
      <c r="C24" s="18" t="s">
        <v>204</v>
      </c>
      <c r="D24" s="40">
        <f>'用水基線調查表(表2)'!$M$6</f>
        <v>0</v>
      </c>
      <c r="E24" s="290" t="s">
        <v>32</v>
      </c>
      <c r="F24" s="290"/>
      <c r="G24" s="290"/>
      <c r="H24" s="255"/>
      <c r="I24" s="18" t="s">
        <v>205</v>
      </c>
      <c r="J24" s="32">
        <f>'用水基線調查表(表2)'!$M$11</f>
        <v>0</v>
      </c>
      <c r="K24" s="290" t="s">
        <v>37</v>
      </c>
      <c r="L24" s="290"/>
      <c r="M24" s="297"/>
    </row>
    <row r="25" spans="2:13" ht="37.200000000000003" customHeight="1" thickBot="1" x14ac:dyDescent="0.4">
      <c r="B25" s="243"/>
      <c r="C25" s="25" t="s">
        <v>206</v>
      </c>
      <c r="D25" s="90">
        <f>'用水基線調查表(表2)'!$M$8</f>
        <v>0</v>
      </c>
      <c r="E25" s="307" t="s">
        <v>33</v>
      </c>
      <c r="F25" s="307"/>
      <c r="G25" s="307"/>
      <c r="H25" s="256"/>
      <c r="I25" s="25" t="s">
        <v>213</v>
      </c>
      <c r="J25" s="37"/>
      <c r="K25" s="298" t="s">
        <v>220</v>
      </c>
      <c r="L25" s="299"/>
      <c r="M25" s="300"/>
    </row>
    <row r="26" spans="2:13" ht="100.2" customHeight="1" thickBot="1" x14ac:dyDescent="0.35">
      <c r="B26" s="238" t="s">
        <v>40</v>
      </c>
      <c r="C26" s="239"/>
      <c r="D26" s="260"/>
      <c r="E26" s="261"/>
      <c r="F26" s="261"/>
      <c r="G26" s="261"/>
      <c r="H26" s="261"/>
      <c r="I26" s="261"/>
      <c r="J26" s="261"/>
      <c r="K26" s="261"/>
      <c r="L26" s="261"/>
      <c r="M26" s="262"/>
    </row>
    <row r="27" spans="2:13" ht="48" customHeight="1" thickBot="1" x14ac:dyDescent="0.35">
      <c r="B27" s="285" t="s">
        <v>293</v>
      </c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7"/>
    </row>
    <row r="28" spans="2:13" ht="4.95" customHeight="1" x14ac:dyDescent="0.3"/>
  </sheetData>
  <mergeCells count="59">
    <mergeCell ref="D1:M1"/>
    <mergeCell ref="B2:M2"/>
    <mergeCell ref="E15:G15"/>
    <mergeCell ref="K15:M15"/>
    <mergeCell ref="E16:G16"/>
    <mergeCell ref="K16:M16"/>
    <mergeCell ref="H4:H12"/>
    <mergeCell ref="E8:G8"/>
    <mergeCell ref="E9:G9"/>
    <mergeCell ref="E10:G10"/>
    <mergeCell ref="F11:G11"/>
    <mergeCell ref="K11:L11"/>
    <mergeCell ref="E14:G14"/>
    <mergeCell ref="K14:M14"/>
    <mergeCell ref="E6:G6"/>
    <mergeCell ref="E7:G7"/>
    <mergeCell ref="K25:L25"/>
    <mergeCell ref="B27:M27"/>
    <mergeCell ref="B26:C26"/>
    <mergeCell ref="D26:M26"/>
    <mergeCell ref="K24:M24"/>
    <mergeCell ref="F20:G20"/>
    <mergeCell ref="K20:L20"/>
    <mergeCell ref="E17:G17"/>
    <mergeCell ref="K17:M17"/>
    <mergeCell ref="E18:G18"/>
    <mergeCell ref="K18:M18"/>
    <mergeCell ref="E21:G21"/>
    <mergeCell ref="K21:M21"/>
    <mergeCell ref="B22:B25"/>
    <mergeCell ref="H22:H25"/>
    <mergeCell ref="E22:G22"/>
    <mergeCell ref="E23:G23"/>
    <mergeCell ref="E24:G24"/>
    <mergeCell ref="E25:G25"/>
    <mergeCell ref="K22:M22"/>
    <mergeCell ref="K23:M23"/>
    <mergeCell ref="B13:B21"/>
    <mergeCell ref="E13:G13"/>
    <mergeCell ref="H13:H21"/>
    <mergeCell ref="K13:M13"/>
    <mergeCell ref="E19:G19"/>
    <mergeCell ref="K19:M19"/>
    <mergeCell ref="K12:M12"/>
    <mergeCell ref="B3:C3"/>
    <mergeCell ref="B4:B12"/>
    <mergeCell ref="E3:G3"/>
    <mergeCell ref="K3:M3"/>
    <mergeCell ref="E4:G4"/>
    <mergeCell ref="K4:M4"/>
    <mergeCell ref="E5:G5"/>
    <mergeCell ref="H3:I3"/>
    <mergeCell ref="K5:M5"/>
    <mergeCell ref="K6:M6"/>
    <mergeCell ref="K7:M7"/>
    <mergeCell ref="K8:M8"/>
    <mergeCell ref="K9:M9"/>
    <mergeCell ref="K10:M10"/>
    <mergeCell ref="E12:G12"/>
  </mergeCells>
  <phoneticPr fontId="2" type="noConversion"/>
  <printOptions horizontalCentered="1"/>
  <pageMargins left="3.937007874015748E-2" right="3.937007874015748E-2" top="3.937007874015748E-2" bottom="3.937007874015748E-2" header="0.31496062992125984" footer="0.31496062992125984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B1:L21"/>
  <sheetViews>
    <sheetView view="pageBreakPreview" zoomScaleNormal="100" zoomScaleSheetLayoutView="100" workbookViewId="0">
      <selection activeCell="E11" sqref="E11:G11"/>
    </sheetView>
  </sheetViews>
  <sheetFormatPr defaultColWidth="8.75" defaultRowHeight="14.4" x14ac:dyDescent="0.3"/>
  <cols>
    <col min="1" max="1" width="1.75" style="2" customWidth="1"/>
    <col min="2" max="10" width="8.75" style="2" customWidth="1"/>
    <col min="11" max="11" width="10.25" style="2" customWidth="1"/>
    <col min="12" max="12" width="38.75" style="2" customWidth="1"/>
    <col min="13" max="13" width="1.75" style="2" customWidth="1"/>
    <col min="14" max="16384" width="8.75" style="2"/>
  </cols>
  <sheetData>
    <row r="1" spans="2:12" ht="25.8" x14ac:dyDescent="0.3">
      <c r="B1" s="12" t="s">
        <v>221</v>
      </c>
      <c r="C1" s="13"/>
      <c r="D1" s="161" t="s">
        <v>77</v>
      </c>
      <c r="E1" s="161"/>
      <c r="F1" s="161"/>
      <c r="G1" s="161"/>
      <c r="H1" s="161"/>
      <c r="I1" s="161"/>
      <c r="J1" s="161"/>
      <c r="K1" s="161"/>
      <c r="L1" s="161"/>
    </row>
    <row r="2" spans="2:12" ht="6.45" customHeight="1" x14ac:dyDescent="0.3">
      <c r="B2" s="3"/>
    </row>
    <row r="3" spans="2:12" ht="21.6" customHeight="1" x14ac:dyDescent="0.3">
      <c r="B3" s="263" t="s">
        <v>46</v>
      </c>
      <c r="C3" s="263"/>
      <c r="D3" s="263"/>
      <c r="E3" s="263"/>
      <c r="F3" s="263"/>
    </row>
    <row r="4" spans="2:12" ht="6" customHeight="1" thickBot="1" x14ac:dyDescent="0.35"/>
    <row r="5" spans="2:12" ht="40.200000000000003" customHeight="1" x14ac:dyDescent="0.3">
      <c r="B5" s="265" t="s">
        <v>43</v>
      </c>
      <c r="C5" s="266"/>
      <c r="D5" s="266"/>
      <c r="E5" s="266" t="s">
        <v>58</v>
      </c>
      <c r="F5" s="266"/>
      <c r="G5" s="266"/>
      <c r="H5" s="266" t="s">
        <v>47</v>
      </c>
      <c r="I5" s="266"/>
      <c r="J5" s="266"/>
      <c r="K5" s="266"/>
      <c r="L5" s="267"/>
    </row>
    <row r="6" spans="2:12" ht="40.200000000000003" customHeight="1" x14ac:dyDescent="0.3">
      <c r="B6" s="268" t="s">
        <v>49</v>
      </c>
      <c r="C6" s="269"/>
      <c r="D6" s="269"/>
      <c r="E6" s="270">
        <f>'用水編號代碼表(表4)'!D12</f>
        <v>0</v>
      </c>
      <c r="F6" s="270"/>
      <c r="G6" s="270"/>
      <c r="H6" s="271" t="s">
        <v>165</v>
      </c>
      <c r="I6" s="271"/>
      <c r="J6" s="271"/>
      <c r="K6" s="271"/>
      <c r="L6" s="272"/>
    </row>
    <row r="7" spans="2:12" ht="40.200000000000003" customHeight="1" x14ac:dyDescent="0.3">
      <c r="B7" s="268" t="s">
        <v>48</v>
      </c>
      <c r="C7" s="269"/>
      <c r="D7" s="269"/>
      <c r="E7" s="270">
        <f>'用水編號代碼表(表4)'!J12</f>
        <v>0</v>
      </c>
      <c r="F7" s="270"/>
      <c r="G7" s="270"/>
      <c r="H7" s="271" t="s">
        <v>166</v>
      </c>
      <c r="I7" s="271"/>
      <c r="J7" s="271"/>
      <c r="K7" s="271"/>
      <c r="L7" s="272"/>
    </row>
    <row r="8" spans="2:12" ht="40.200000000000003" customHeight="1" x14ac:dyDescent="0.3">
      <c r="B8" s="268" t="s">
        <v>50</v>
      </c>
      <c r="C8" s="269"/>
      <c r="D8" s="269"/>
      <c r="E8" s="270">
        <f>'用水編號代碼表(表4)'!J4</f>
        <v>0</v>
      </c>
      <c r="F8" s="270"/>
      <c r="G8" s="270"/>
      <c r="H8" s="271" t="s">
        <v>167</v>
      </c>
      <c r="I8" s="271"/>
      <c r="J8" s="271"/>
      <c r="K8" s="271"/>
      <c r="L8" s="272"/>
    </row>
    <row r="9" spans="2:12" ht="40.200000000000003" customHeight="1" x14ac:dyDescent="0.3">
      <c r="B9" s="268" t="s">
        <v>51</v>
      </c>
      <c r="C9" s="269"/>
      <c r="D9" s="269"/>
      <c r="E9" s="270">
        <f>'用水編號代碼表(表4)'!J12-'用水編號代碼表(表4)'!J4</f>
        <v>0</v>
      </c>
      <c r="F9" s="270"/>
      <c r="G9" s="270"/>
      <c r="H9" s="271" t="s">
        <v>168</v>
      </c>
      <c r="I9" s="271"/>
      <c r="J9" s="271"/>
      <c r="K9" s="271"/>
      <c r="L9" s="272"/>
    </row>
    <row r="10" spans="2:12" ht="40.200000000000003" customHeight="1" x14ac:dyDescent="0.3">
      <c r="B10" s="268" t="s">
        <v>52</v>
      </c>
      <c r="C10" s="269"/>
      <c r="D10" s="269"/>
      <c r="E10" s="270">
        <f>'用水編號代碼表(表4)'!D21</f>
        <v>0</v>
      </c>
      <c r="F10" s="270"/>
      <c r="G10" s="270"/>
      <c r="H10" s="271" t="s">
        <v>169</v>
      </c>
      <c r="I10" s="271"/>
      <c r="J10" s="271"/>
      <c r="K10" s="271"/>
      <c r="L10" s="272"/>
    </row>
    <row r="11" spans="2:12" ht="40.200000000000003" customHeight="1" thickBot="1" x14ac:dyDescent="0.35">
      <c r="B11" s="273" t="s">
        <v>53</v>
      </c>
      <c r="C11" s="274"/>
      <c r="D11" s="274"/>
      <c r="E11" s="275">
        <f>'用水編號代碼表(表4)'!J21</f>
        <v>0</v>
      </c>
      <c r="F11" s="275"/>
      <c r="G11" s="275"/>
      <c r="H11" s="276" t="s">
        <v>170</v>
      </c>
      <c r="I11" s="276"/>
      <c r="J11" s="276"/>
      <c r="K11" s="276"/>
      <c r="L11" s="277"/>
    </row>
    <row r="12" spans="2:12" ht="25.2" customHeight="1" thickBot="1" x14ac:dyDescent="0.3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2:12" ht="40.200000000000003" customHeight="1" x14ac:dyDescent="0.3">
      <c r="B13" s="265" t="s">
        <v>43</v>
      </c>
      <c r="C13" s="266"/>
      <c r="D13" s="266"/>
      <c r="E13" s="266" t="s">
        <v>55</v>
      </c>
      <c r="F13" s="266"/>
      <c r="G13" s="266"/>
      <c r="H13" s="266" t="s">
        <v>47</v>
      </c>
      <c r="I13" s="266"/>
      <c r="J13" s="266"/>
      <c r="K13" s="266"/>
      <c r="L13" s="267"/>
    </row>
    <row r="14" spans="2:12" ht="70.2" customHeight="1" x14ac:dyDescent="0.3">
      <c r="B14" s="268" t="s">
        <v>54</v>
      </c>
      <c r="C14" s="269"/>
      <c r="D14" s="269"/>
      <c r="E14" s="278" t="e">
        <f>(E10+E7)/(E6+E10+E7)*100</f>
        <v>#DIV/0!</v>
      </c>
      <c r="F14" s="278"/>
      <c r="G14" s="278"/>
      <c r="H14" s="282"/>
      <c r="I14" s="282"/>
      <c r="J14" s="282"/>
      <c r="K14" s="282"/>
      <c r="L14" s="283"/>
    </row>
    <row r="15" spans="2:12" ht="70.2" customHeight="1" x14ac:dyDescent="0.3">
      <c r="B15" s="268" t="s">
        <v>56</v>
      </c>
      <c r="C15" s="269"/>
      <c r="D15" s="269"/>
      <c r="E15" s="278" t="e">
        <f>(E10+E9)/(E6+E10+E9)*100</f>
        <v>#DIV/0!</v>
      </c>
      <c r="F15" s="278"/>
      <c r="G15" s="278"/>
      <c r="H15" s="269"/>
      <c r="I15" s="269"/>
      <c r="J15" s="269"/>
      <c r="K15" s="269"/>
      <c r="L15" s="279"/>
    </row>
    <row r="16" spans="2:12" ht="70.2" customHeight="1" thickBot="1" x14ac:dyDescent="0.35">
      <c r="B16" s="273" t="s">
        <v>57</v>
      </c>
      <c r="C16" s="274"/>
      <c r="D16" s="274"/>
      <c r="E16" s="280" t="e">
        <f>(E10+E9)/(E6+E10+E9-E11)*100</f>
        <v>#DIV/0!</v>
      </c>
      <c r="F16" s="280"/>
      <c r="G16" s="280"/>
      <c r="H16" s="274"/>
      <c r="I16" s="274"/>
      <c r="J16" s="274"/>
      <c r="K16" s="274"/>
      <c r="L16" s="281"/>
    </row>
    <row r="17" spans="2:12" ht="25.2" customHeight="1" x14ac:dyDescent="0.3">
      <c r="B17" s="22" t="s">
        <v>79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2:12" ht="25.2" customHeight="1" x14ac:dyDescent="0.3"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</row>
    <row r="19" spans="2:12" ht="16.95" customHeight="1" x14ac:dyDescent="0.3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2:12" ht="15.6" x14ac:dyDescent="0.3">
      <c r="B20" s="20"/>
      <c r="C20" s="20"/>
      <c r="D20" s="20"/>
      <c r="E20" s="20"/>
      <c r="F20" s="20"/>
      <c r="G20" s="20"/>
      <c r="H20" s="20"/>
      <c r="I20" s="20"/>
      <c r="J20" s="20"/>
    </row>
    <row r="21" spans="2:12" ht="16.95" customHeight="1" x14ac:dyDescent="0.3">
      <c r="B21" s="20"/>
      <c r="C21" s="20"/>
      <c r="D21" s="20"/>
      <c r="E21" s="20"/>
      <c r="F21" s="20"/>
      <c r="G21" s="20"/>
    </row>
  </sheetData>
  <mergeCells count="38">
    <mergeCell ref="H13:L13"/>
    <mergeCell ref="B15:D15"/>
    <mergeCell ref="E15:G15"/>
    <mergeCell ref="H15:L15"/>
    <mergeCell ref="B16:D16"/>
    <mergeCell ref="E16:G16"/>
    <mergeCell ref="H16:L16"/>
    <mergeCell ref="B14:D14"/>
    <mergeCell ref="E14:G14"/>
    <mergeCell ref="H14:L14"/>
    <mergeCell ref="H10:L10"/>
    <mergeCell ref="B11:D11"/>
    <mergeCell ref="E11:G11"/>
    <mergeCell ref="H11:L11"/>
    <mergeCell ref="B10:D10"/>
    <mergeCell ref="E10:G10"/>
    <mergeCell ref="H8:L8"/>
    <mergeCell ref="B9:D9"/>
    <mergeCell ref="E9:G9"/>
    <mergeCell ref="H9:L9"/>
    <mergeCell ref="B7:D7"/>
    <mergeCell ref="E7:G7"/>
    <mergeCell ref="D1:L1"/>
    <mergeCell ref="B3:F3"/>
    <mergeCell ref="B18:D18"/>
    <mergeCell ref="E18:G18"/>
    <mergeCell ref="H18:L18"/>
    <mergeCell ref="B13:D13"/>
    <mergeCell ref="E13:G13"/>
    <mergeCell ref="B5:D5"/>
    <mergeCell ref="E5:G5"/>
    <mergeCell ref="H5:L5"/>
    <mergeCell ref="B6:D6"/>
    <mergeCell ref="E6:G6"/>
    <mergeCell ref="H6:L6"/>
    <mergeCell ref="H7:L7"/>
    <mergeCell ref="B8:D8"/>
    <mergeCell ref="E8:G8"/>
  </mergeCells>
  <phoneticPr fontId="2" type="noConversion"/>
  <printOptions horizontalCentered="1"/>
  <pageMargins left="3.937007874015748E-2" right="3.937007874015748E-2" top="3.937007874015748E-2" bottom="3.937007874015748E-2" header="0.31496062992125984" footer="0.31496062992125984"/>
  <pageSetup paperSize="9" scale="84" fitToHeight="0" orientation="portrait" r:id="rId1"/>
  <rowBreaks count="1" manualBreakCount="1">
    <brk id="20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6"/>
  <dimension ref="B1:X21"/>
  <sheetViews>
    <sheetView topLeftCell="B1" zoomScale="85" zoomScaleNormal="85" workbookViewId="0">
      <selection activeCell="AA24" sqref="AA24"/>
    </sheetView>
  </sheetViews>
  <sheetFormatPr defaultRowHeight="15" x14ac:dyDescent="0.3"/>
  <cols>
    <col min="1" max="1" width="1.75" customWidth="1"/>
    <col min="21" max="21" width="1.75" customWidth="1"/>
    <col min="22" max="22" width="0.125" customWidth="1"/>
    <col min="23" max="23" width="1.75" customWidth="1"/>
    <col min="35" max="35" width="1.75" customWidth="1"/>
  </cols>
  <sheetData>
    <row r="1" spans="2:20" ht="30.6" x14ac:dyDescent="0.55000000000000004">
      <c r="B1" s="284" t="s">
        <v>78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</row>
    <row r="21" spans="24:24" ht="19.8" x14ac:dyDescent="0.4">
      <c r="X21" s="1" t="s">
        <v>80</v>
      </c>
    </row>
  </sheetData>
  <mergeCells count="1">
    <mergeCell ref="B1:T1"/>
  </mergeCells>
  <phoneticPr fontId="2" type="noConversion"/>
  <pageMargins left="0.7" right="0.7" top="0.75" bottom="0.75" header="0.3" footer="0.3"/>
  <pageSetup paperSize="9" scale="51" orientation="portrait" r:id="rId1"/>
  <colBreaks count="1" manualBreakCount="1">
    <brk id="22" max="1048575" man="1"/>
  </colBreaks>
  <drawing r:id="rId2"/>
  <legacyDrawing r:id="rId3"/>
  <oleObjects>
    <mc:AlternateContent xmlns:mc="http://schemas.openxmlformats.org/markup-compatibility/2006">
      <mc:Choice Requires="x14">
        <oleObject progId="Visio.Drawing.15" shapeId="2050" r:id="rId4">
          <objectPr defaultSize="0" autoPict="0" r:id="rId5">
            <anchor moveWithCells="1">
              <from>
                <xdr:col>1</xdr:col>
                <xdr:colOff>22860</xdr:colOff>
                <xdr:row>2</xdr:row>
                <xdr:rowOff>76200</xdr:rowOff>
              </from>
              <to>
                <xdr:col>19</xdr:col>
                <xdr:colOff>441960</xdr:colOff>
                <xdr:row>50</xdr:row>
                <xdr:rowOff>114300</xdr:rowOff>
              </to>
            </anchor>
          </objectPr>
        </oleObject>
      </mc:Choice>
      <mc:Fallback>
        <oleObject progId="Visio.Drawing.15" shapeId="2050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B1:H11"/>
  <sheetViews>
    <sheetView zoomScaleNormal="100" workbookViewId="0">
      <selection activeCell="D5" sqref="D5"/>
    </sheetView>
  </sheetViews>
  <sheetFormatPr defaultColWidth="8.75" defaultRowHeight="14.4" x14ac:dyDescent="0.3"/>
  <cols>
    <col min="1" max="1" width="1.75" style="2" customWidth="1"/>
    <col min="2" max="2" width="10.375" style="85" customWidth="1"/>
    <col min="3" max="3" width="40.75" style="2" customWidth="1"/>
    <col min="4" max="4" width="14.75" style="64" customWidth="1"/>
    <col min="5" max="5" width="50.375" style="2" customWidth="1"/>
    <col min="6" max="16384" width="8.75" style="2"/>
  </cols>
  <sheetData>
    <row r="1" spans="2:8" ht="28.95" customHeight="1" x14ac:dyDescent="0.3">
      <c r="B1" s="78" t="s">
        <v>277</v>
      </c>
      <c r="C1" s="78" t="s">
        <v>282</v>
      </c>
      <c r="D1" s="78" t="s">
        <v>278</v>
      </c>
      <c r="E1" s="78" t="s">
        <v>279</v>
      </c>
    </row>
    <row r="2" spans="2:8" ht="29.4" customHeight="1" x14ac:dyDescent="0.3">
      <c r="B2" s="79">
        <v>1</v>
      </c>
      <c r="C2" s="80" t="s">
        <v>286</v>
      </c>
      <c r="D2" s="81" t="str">
        <f>IF('用水基線調查表(表2)'!$F$14='用水編號代碼表(表4)'!D12,"是","否")</f>
        <v>是</v>
      </c>
      <c r="E2" s="82" t="str">
        <f>IF(D2="否","請檢核用水基線調查表取水量合計 = "&amp;'廠商基本資料及水表檢核(表1)'!#REF!&amp;" 與 用水編號代碼表之I合 = "&amp;'用水編號代碼表(表4)'!D12&amp;"數據","OK")</f>
        <v>OK</v>
      </c>
    </row>
    <row r="3" spans="2:8" ht="29.4" customHeight="1" x14ac:dyDescent="0.3">
      <c r="B3" s="81">
        <v>2</v>
      </c>
      <c r="C3" s="80" t="s">
        <v>285</v>
      </c>
      <c r="D3" s="81" t="str">
        <f>IF('用水基線調查表(表2)'!$G$14='用水編號代碼表(表4)'!J12,"是","否")</f>
        <v>是</v>
      </c>
      <c r="E3" s="82" t="str">
        <f>IF(D3="否","請檢核用水基線調查表循環水量合計 = "&amp;'廠商基本資料及水表檢核(表1)'!#REF!&amp;" 與 用水編號代碼表之c合 = "&amp;'用水編號代碼表(表4)'!J12&amp;"數據","OK")</f>
        <v>OK</v>
      </c>
    </row>
    <row r="4" spans="2:8" ht="29.4" customHeight="1" x14ac:dyDescent="0.3">
      <c r="B4" s="79">
        <v>3</v>
      </c>
      <c r="C4" s="80" t="s">
        <v>283</v>
      </c>
      <c r="D4" s="81" t="str">
        <f>IF('用水基線調查表(表2)'!$I$14='用水編號代碼表(表4)'!D21,"是","否")</f>
        <v>是</v>
      </c>
      <c r="E4" s="82" t="str">
        <f>IF(D4="否","請檢核用水基線調查表回收水量合計 = "&amp;'廠商基本資料及水表檢核(表1)'!#REF!&amp;" 與 用水編號代碼表之u合 = "&amp;'用水編號代碼表(表4)'!D21&amp;"數據","OK")</f>
        <v>OK</v>
      </c>
    </row>
    <row r="5" spans="2:8" ht="29.4" customHeight="1" x14ac:dyDescent="0.3">
      <c r="B5" s="81">
        <v>4</v>
      </c>
      <c r="C5" s="80" t="s">
        <v>284</v>
      </c>
      <c r="D5" s="81" t="str">
        <f>IF('用水基線調查表(表2)'!$L$14='用水編號代碼表(表4)'!J21,"是","否")</f>
        <v>是</v>
      </c>
      <c r="E5" s="82" t="str">
        <f>IF(D5="否","請檢核用水基線調查表消耗水量合計 = "&amp;'廠商基本資料及水表檢核(表1)'!#REF!&amp;" 與用水編號代碼表之w合 = "&amp;'用水編號代碼表(表4)'!J21&amp;"數據","OK")</f>
        <v>OK</v>
      </c>
      <c r="G5" s="2">
        <f>'用水基線調查表(表2)'!$G$14</f>
        <v>0</v>
      </c>
    </row>
    <row r="6" spans="2:8" ht="29.4" customHeight="1" x14ac:dyDescent="0.3">
      <c r="B6" s="79">
        <v>5</v>
      </c>
      <c r="C6" s="80" t="s">
        <v>280</v>
      </c>
      <c r="D6" s="81" t="str">
        <f>IF('用水基線調查表(表2)'!$M$14='用水編號代碼表(表4)'!J23,"是","否")</f>
        <v>是</v>
      </c>
      <c r="E6" s="82" t="str">
        <f>IF(D6="否","請檢核用水基線調查表排水量合計 = "&amp;'廠商基本資料及水表檢核(表1)'!#REF!&amp;" 與 用水編號代碼表之D = "&amp;'用水編號代碼表(表4)'!J23&amp;"數據","OK")</f>
        <v>OK</v>
      </c>
    </row>
    <row r="7" spans="2:8" ht="29.4" customHeight="1" x14ac:dyDescent="0.3">
      <c r="B7" s="81">
        <v>6</v>
      </c>
      <c r="C7" s="83" t="s">
        <v>281</v>
      </c>
      <c r="D7" s="81" t="str">
        <f>IF('用水基線調查表(表2)'!$F$14='用水基線調查表(表2)'!$L$14+'用水基線調查表(表2)'!$M$14,"是","否")</f>
        <v>是</v>
      </c>
      <c r="E7" s="82" t="str">
        <f>IF(D7="否","請檢核用水基線調查表總取水量合計 = "&amp;'廠商基本資料及水表檢核(表1)'!#REF!&amp;" 與 總消耗水量合計 = "&amp;'廠商基本資料及水表檢核(表1)'!#REF!&amp;" 與 總排水量合計 = "&amp;'廠商基本資料及水表檢核(表1)'!#REF!&amp;"數據","OK")</f>
        <v>OK</v>
      </c>
    </row>
    <row r="8" spans="2:8" ht="15.6" x14ac:dyDescent="0.3">
      <c r="B8" s="79">
        <v>7</v>
      </c>
      <c r="C8" s="83"/>
      <c r="D8" s="81"/>
      <c r="E8" s="84"/>
    </row>
    <row r="9" spans="2:8" ht="15.6" x14ac:dyDescent="0.3">
      <c r="B9" s="81">
        <v>8</v>
      </c>
      <c r="C9" s="83"/>
      <c r="D9" s="81"/>
      <c r="E9" s="84"/>
      <c r="H9" s="8"/>
    </row>
    <row r="10" spans="2:8" ht="15.6" x14ac:dyDescent="0.3">
      <c r="B10" s="79">
        <v>9</v>
      </c>
      <c r="C10" s="83"/>
      <c r="D10" s="81"/>
      <c r="E10" s="84"/>
    </row>
    <row r="11" spans="2:8" ht="15.6" x14ac:dyDescent="0.3">
      <c r="B11" s="81">
        <v>10</v>
      </c>
      <c r="C11" s="83"/>
      <c r="D11" s="81"/>
      <c r="E11" s="84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/>
  <dimension ref="A1:BG18"/>
  <sheetViews>
    <sheetView topLeftCell="AN1" workbookViewId="0">
      <selection activeCell="AW17" sqref="AW17"/>
    </sheetView>
  </sheetViews>
  <sheetFormatPr defaultColWidth="8.75" defaultRowHeight="13.8" x14ac:dyDescent="0.3"/>
  <cols>
    <col min="1" max="1" width="34" style="75" customWidth="1"/>
    <col min="2" max="2" width="18" style="75" customWidth="1"/>
    <col min="3" max="46" width="8.75" style="75"/>
    <col min="47" max="48" width="11.75" style="75" bestFit="1" customWidth="1"/>
    <col min="49" max="49" width="12.375" style="75" customWidth="1"/>
    <col min="50" max="50" width="10" style="75" customWidth="1"/>
    <col min="51" max="51" width="9.625" style="75" customWidth="1"/>
    <col min="52" max="52" width="12.25" style="75" customWidth="1"/>
    <col min="53" max="53" width="14.75" style="75" customWidth="1"/>
    <col min="54" max="54" width="13.875" style="75" customWidth="1"/>
    <col min="55" max="55" width="10.75" style="75" customWidth="1"/>
    <col min="56" max="56" width="12.25" style="75" customWidth="1"/>
    <col min="57" max="59" width="11.375" style="75" bestFit="1" customWidth="1"/>
    <col min="60" max="16384" width="8.75" style="75"/>
  </cols>
  <sheetData>
    <row r="1" spans="1:59" s="72" customFormat="1" ht="36" customHeight="1" x14ac:dyDescent="0.3">
      <c r="A1" s="65" t="s">
        <v>232</v>
      </c>
      <c r="B1" s="65" t="s">
        <v>233</v>
      </c>
      <c r="C1" s="66" t="s">
        <v>234</v>
      </c>
      <c r="D1" s="66" t="s">
        <v>235</v>
      </c>
      <c r="E1" s="66" t="s">
        <v>236</v>
      </c>
      <c r="F1" s="66" t="s">
        <v>237</v>
      </c>
      <c r="G1" s="66" t="s">
        <v>238</v>
      </c>
      <c r="H1" s="66" t="s">
        <v>239</v>
      </c>
      <c r="I1" s="66" t="s">
        <v>240</v>
      </c>
      <c r="J1" s="66" t="s">
        <v>241</v>
      </c>
      <c r="K1" s="67" t="s">
        <v>242</v>
      </c>
      <c r="L1" s="66" t="s">
        <v>243</v>
      </c>
      <c r="M1" s="66" t="s">
        <v>244</v>
      </c>
      <c r="N1" s="66" t="s">
        <v>245</v>
      </c>
      <c r="O1" s="66" t="s">
        <v>246</v>
      </c>
      <c r="P1" s="66" t="s">
        <v>247</v>
      </c>
      <c r="Q1" s="66" t="s">
        <v>248</v>
      </c>
      <c r="R1" s="66" t="s">
        <v>249</v>
      </c>
      <c r="S1" s="66" t="s">
        <v>250</v>
      </c>
      <c r="T1" s="67" t="s">
        <v>251</v>
      </c>
      <c r="U1" s="66" t="s">
        <v>252</v>
      </c>
      <c r="V1" s="66" t="s">
        <v>253</v>
      </c>
      <c r="W1" s="66" t="s">
        <v>254</v>
      </c>
      <c r="X1" s="66" t="s">
        <v>255</v>
      </c>
      <c r="Y1" s="66" t="s">
        <v>256</v>
      </c>
      <c r="Z1" s="66" t="s">
        <v>257</v>
      </c>
      <c r="AA1" s="66" t="s">
        <v>258</v>
      </c>
      <c r="AB1" s="66" t="s">
        <v>259</v>
      </c>
      <c r="AC1" s="67" t="s">
        <v>260</v>
      </c>
      <c r="AD1" s="66" t="s">
        <v>261</v>
      </c>
      <c r="AE1" s="66" t="s">
        <v>262</v>
      </c>
      <c r="AF1" s="66" t="s">
        <v>263</v>
      </c>
      <c r="AG1" s="66" t="s">
        <v>264</v>
      </c>
      <c r="AH1" s="66" t="s">
        <v>265</v>
      </c>
      <c r="AI1" s="66" t="s">
        <v>266</v>
      </c>
      <c r="AJ1" s="66" t="s">
        <v>267</v>
      </c>
      <c r="AK1" s="66" t="s">
        <v>268</v>
      </c>
      <c r="AL1" s="68" t="s">
        <v>269</v>
      </c>
      <c r="AM1" s="66" t="s">
        <v>270</v>
      </c>
      <c r="AN1" s="66" t="s">
        <v>271</v>
      </c>
      <c r="AO1" s="66" t="s">
        <v>272</v>
      </c>
      <c r="AP1" s="66" t="s">
        <v>273</v>
      </c>
      <c r="AQ1" s="66" t="s">
        <v>274</v>
      </c>
      <c r="AR1" s="67" t="s">
        <v>42</v>
      </c>
      <c r="AS1" s="66" t="s">
        <v>275</v>
      </c>
      <c r="AT1" s="66" t="s">
        <v>276</v>
      </c>
      <c r="AU1" s="67" t="e">
        <f>'用水編號代碼表(表4)'!#REF!</f>
        <v>#REF!</v>
      </c>
      <c r="AV1" s="67" t="e">
        <f>'用水編號代碼表(表4)'!#REF!</f>
        <v>#REF!</v>
      </c>
      <c r="AW1" s="69" t="s">
        <v>59</v>
      </c>
      <c r="AX1" s="69" t="s">
        <v>60</v>
      </c>
      <c r="AY1" s="69" t="s">
        <v>61</v>
      </c>
      <c r="AZ1" s="69" t="s">
        <v>62</v>
      </c>
      <c r="BA1" s="69" t="s">
        <v>63</v>
      </c>
      <c r="BB1" s="70" t="s">
        <v>64</v>
      </c>
      <c r="BC1" s="69" t="s">
        <v>65</v>
      </c>
      <c r="BD1" s="69" t="s">
        <v>66</v>
      </c>
      <c r="BE1" s="71" t="s">
        <v>67</v>
      </c>
      <c r="BF1" s="71" t="s">
        <v>68</v>
      </c>
      <c r="BG1" s="71" t="s">
        <v>69</v>
      </c>
    </row>
    <row r="2" spans="1:59" s="72" customFormat="1" ht="29.7" customHeight="1" x14ac:dyDescent="0.3">
      <c r="A2" s="73">
        <f>'廠商基本資料及水表檢核(表1)'!F4</f>
        <v>0</v>
      </c>
      <c r="B2" s="73">
        <f>'廠商基本資料及水表檢核(表1)'!F9</f>
        <v>0</v>
      </c>
      <c r="C2" s="73">
        <f>'用水編號代碼表(表4)'!D4</f>
        <v>0</v>
      </c>
      <c r="D2" s="73">
        <f>'用水編號代碼表(表4)'!D5</f>
        <v>0</v>
      </c>
      <c r="E2" s="73">
        <f>'用水編號代碼表(表4)'!D6</f>
        <v>0</v>
      </c>
      <c r="F2" s="73">
        <f>'用水編號代碼表(表4)'!D7</f>
        <v>0</v>
      </c>
      <c r="G2" s="73">
        <f>'用水編號代碼表(表4)'!D8</f>
        <v>0</v>
      </c>
      <c r="H2" s="73">
        <f>'用水編號代碼表(表4)'!D9</f>
        <v>0</v>
      </c>
      <c r="I2" s="73">
        <f>'用水編號代碼表(表4)'!D10</f>
        <v>0</v>
      </c>
      <c r="J2" s="73">
        <f>'用水編號代碼表(表4)'!D11</f>
        <v>0</v>
      </c>
      <c r="K2" s="73">
        <f>'用水編號代碼表(表4)'!D12</f>
        <v>0</v>
      </c>
      <c r="L2" s="73">
        <f>'用水編號代碼表(表4)'!J4</f>
        <v>0</v>
      </c>
      <c r="M2" s="73">
        <f>'用水編號代碼表(表4)'!J5</f>
        <v>0</v>
      </c>
      <c r="N2" s="73">
        <f>'用水編號代碼表(表4)'!J6</f>
        <v>0</v>
      </c>
      <c r="O2" s="73">
        <f>'用水編號代碼表(表4)'!J7</f>
        <v>0</v>
      </c>
      <c r="P2" s="73">
        <f>'用水編號代碼表(表4)'!J8</f>
        <v>0</v>
      </c>
      <c r="Q2" s="73">
        <f>'用水編號代碼表(表4)'!J9</f>
        <v>0</v>
      </c>
      <c r="R2" s="73">
        <f>'用水編號代碼表(表4)'!J10</f>
        <v>0</v>
      </c>
      <c r="S2" s="73">
        <f>'用水編號代碼表(表4)'!J11</f>
        <v>0</v>
      </c>
      <c r="T2" s="73">
        <f>'用水編號代碼表(表4)'!J12</f>
        <v>0</v>
      </c>
      <c r="U2" s="73">
        <f>'用水編號代碼表(表4)'!D13</f>
        <v>0</v>
      </c>
      <c r="V2" s="73">
        <f>'用水編號代碼表(表4)'!D14</f>
        <v>0</v>
      </c>
      <c r="W2" s="73">
        <f>'用水編號代碼表(表4)'!D15</f>
        <v>0</v>
      </c>
      <c r="X2" s="73">
        <f>'用水編號代碼表(表4)'!D16</f>
        <v>0</v>
      </c>
      <c r="Y2" s="73">
        <f>'用水編號代碼表(表4)'!D17</f>
        <v>0</v>
      </c>
      <c r="Z2" s="73">
        <f>'用水編號代碼表(表4)'!D18</f>
        <v>0</v>
      </c>
      <c r="AA2" s="73">
        <f>'用水編號代碼表(表4)'!D19</f>
        <v>0</v>
      </c>
      <c r="AB2" s="73">
        <f>'用水編號代碼表(表4)'!D20</f>
        <v>0</v>
      </c>
      <c r="AC2" s="73">
        <f>'用水編號代碼表(表4)'!D21</f>
        <v>0</v>
      </c>
      <c r="AD2" s="73">
        <f>'用水編號代碼表(表4)'!J13</f>
        <v>0</v>
      </c>
      <c r="AE2" s="73">
        <f>'用水編號代碼表(表4)'!J14</f>
        <v>0</v>
      </c>
      <c r="AF2" s="73">
        <f>'用水編號代碼表(表4)'!J15</f>
        <v>0</v>
      </c>
      <c r="AG2" s="73">
        <f>'用水編號代碼表(表4)'!J16</f>
        <v>0</v>
      </c>
      <c r="AH2" s="73">
        <f>'用水編號代碼表(表4)'!J17</f>
        <v>0</v>
      </c>
      <c r="AI2" s="73">
        <f>'用水編號代碼表(表4)'!J18</f>
        <v>0</v>
      </c>
      <c r="AJ2" s="73">
        <f>'用水編號代碼表(表4)'!J19</f>
        <v>0</v>
      </c>
      <c r="AK2" s="73">
        <f>'用水編號代碼表(表4)'!J20</f>
        <v>0</v>
      </c>
      <c r="AL2" s="73">
        <f>'用水編號代碼表(表4)'!J21</f>
        <v>0</v>
      </c>
      <c r="AM2" s="73">
        <f>'用水編號代碼表(表4)'!D22</f>
        <v>0</v>
      </c>
      <c r="AN2" s="73">
        <f>'用水編號代碼表(表4)'!D23</f>
        <v>0</v>
      </c>
      <c r="AO2" s="73">
        <f>'用水編號代碼表(表4)'!D24</f>
        <v>0</v>
      </c>
      <c r="AP2" s="73">
        <f>'用水編號代碼表(表4)'!D25</f>
        <v>0</v>
      </c>
      <c r="AQ2" s="73">
        <f>'用水編號代碼表(表4)'!J22</f>
        <v>0</v>
      </c>
      <c r="AR2" s="73">
        <f>'用水編號代碼表(表4)'!J23</f>
        <v>0</v>
      </c>
      <c r="AS2" s="73">
        <f>'用水編號代碼表(表4)'!J24</f>
        <v>0</v>
      </c>
      <c r="AT2" s="73">
        <f>'用水編號代碼表(表4)'!J25</f>
        <v>0</v>
      </c>
      <c r="AU2" s="73" t="e">
        <f>'用水編號代碼表(表4)'!#REF!</f>
        <v>#REF!</v>
      </c>
      <c r="AV2" s="73" t="e">
        <f>'用水編號代碼表(表4)'!#REF!</f>
        <v>#REF!</v>
      </c>
      <c r="AW2" s="73" t="e">
        <f>(AV2/AU2)*100</f>
        <v>#REF!</v>
      </c>
      <c r="AX2" s="74" t="e">
        <f>AR2/K2*100</f>
        <v>#DIV/0!</v>
      </c>
      <c r="AY2" s="73">
        <f>'回收率(表5)'!E6</f>
        <v>0</v>
      </c>
      <c r="AZ2" s="73">
        <f>'回收率(表5)'!E7</f>
        <v>0</v>
      </c>
      <c r="BA2" s="73">
        <f>'回收率(表5)'!E8</f>
        <v>0</v>
      </c>
      <c r="BB2" s="73">
        <f>'回收率(表5)'!E9</f>
        <v>0</v>
      </c>
      <c r="BC2" s="73">
        <f>'回收率(表5)'!E10</f>
        <v>0</v>
      </c>
      <c r="BD2" s="73">
        <f>'回收率(表5)'!E11</f>
        <v>0</v>
      </c>
      <c r="BE2" s="74" t="e">
        <f>'回收率(表5)'!E14</f>
        <v>#DIV/0!</v>
      </c>
      <c r="BF2" s="74" t="e">
        <f>'回收率(表5)'!E15</f>
        <v>#DIV/0!</v>
      </c>
      <c r="BG2" s="74" t="e">
        <f>'回收率(表5)'!E16</f>
        <v>#DIV/0!</v>
      </c>
    </row>
    <row r="3" spans="1:59" x14ac:dyDescent="0.3">
      <c r="AY3" s="75">
        <f>SUM(C2:J2)</f>
        <v>0</v>
      </c>
      <c r="AZ3" s="75">
        <f>SUM(L2:S2)</f>
        <v>0</v>
      </c>
      <c r="BA3" s="75">
        <f>L2</f>
        <v>0</v>
      </c>
      <c r="BB3" s="75">
        <f>AZ3-BA3</f>
        <v>0</v>
      </c>
      <c r="BC3" s="75">
        <f>SUM(U2:AB2)</f>
        <v>0</v>
      </c>
      <c r="BD3" s="75">
        <f>SUM(AD2:AK2)</f>
        <v>0</v>
      </c>
      <c r="BE3" s="76" t="e">
        <f>(BC3+AZ3)/(AY3+BC3+AZ3)*100</f>
        <v>#DIV/0!</v>
      </c>
      <c r="BF3" s="76" t="e">
        <f>(BC3+BB3)/(AY3+BC3+BB3)*100</f>
        <v>#DIV/0!</v>
      </c>
      <c r="BG3" s="76" t="e">
        <f>(BC2+BB2)/(AY2+BC2+BB2-BD2)*100</f>
        <v>#DIV/0!</v>
      </c>
    </row>
    <row r="17" spans="25:25" ht="14.4" thickBot="1" x14ac:dyDescent="0.35"/>
    <row r="18" spans="25:25" x14ac:dyDescent="0.3">
      <c r="Y18" s="77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6</vt:i4>
      </vt:variant>
    </vt:vector>
  </HeadingPairs>
  <TitlesOfParts>
    <vt:vector size="14" baseType="lpstr">
      <vt:lpstr>廠商基本資料及水表檢核(表1)</vt:lpstr>
      <vt:lpstr>用水基線調查表(表2)</vt:lpstr>
      <vt:lpstr>冷卻水塔&amp;洗滌塔數量規格(表3)</vt:lpstr>
      <vt:lpstr>用水編號代碼表(表4)</vt:lpstr>
      <vt:lpstr>回收率(表5)</vt:lpstr>
      <vt:lpstr>用水代號與平衡圖(範例)</vt:lpstr>
      <vt:lpstr>檢核確認</vt:lpstr>
      <vt:lpstr>資料輸出</vt:lpstr>
      <vt:lpstr>'用水代號與平衡圖(範例)'!Print_Area</vt:lpstr>
      <vt:lpstr>'用水基線調查表(表2)'!Print_Area</vt:lpstr>
      <vt:lpstr>'用水編號代碼表(表4)'!Print_Area</vt:lpstr>
      <vt:lpstr>'回收率(表5)'!Print_Area</vt:lpstr>
      <vt:lpstr>'冷卻水塔&amp;洗滌塔數量規格(表3)'!Print_Area</vt:lpstr>
      <vt:lpstr>'廠商基本資料及水表檢核(表1)'!Print_Area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2020-03-03T02:19:59Z</dcterms:modified>
</cp:coreProperties>
</file>